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40" windowHeight="7680" firstSheet="3" activeTab="6"/>
  </bookViews>
  <sheets>
    <sheet name="nhw's raw data" sheetId="1" r:id="rId1"/>
    <sheet name="Nebula Win Ages" sheetId="2" r:id="rId2"/>
    <sheet name="Nebula Cohorts" sheetId="3" r:id="rId3"/>
    <sheet name="Nebula Age Chart" sheetId="4" r:id="rId4"/>
    <sheet name="Hugo win ages" sheetId="5" r:id="rId5"/>
    <sheet name="Hugo cohorts" sheetId="6" r:id="rId6"/>
    <sheet name="Hugo age chart" sheetId="7" r:id="rId7"/>
    <sheet name="Campbell" sheetId="8" r:id="rId8"/>
  </sheets>
  <definedNames/>
  <calcPr fullCalcOnLoad="1"/>
</workbook>
</file>

<file path=xl/sharedStrings.xml><?xml version="1.0" encoding="utf-8"?>
<sst xmlns="http://schemas.openxmlformats.org/spreadsheetml/2006/main" count="1237" uniqueCount="847">
  <si>
    <t>Nicola Griffith (1960-)</t>
  </si>
  <si>
    <t>Neal Stephenson (1959-)</t>
  </si>
  <si>
    <t>Jack Dann (1945-)</t>
  </si>
  <si>
    <t>1996, Best Novella, Da Vinci Rising</t>
  </si>
  <si>
    <t>Maureen F. McHugh (1959-)</t>
  </si>
  <si>
    <t>Harry Turtledove (1949-)</t>
  </si>
  <si>
    <t>Martha Soukup (1959-)</t>
  </si>
  <si>
    <t>Jack Cady (1932-2004)</t>
  </si>
  <si>
    <t>Janet Kagan (1945-2008)</t>
  </si>
  <si>
    <t>Pamela Sargent (1948-)</t>
  </si>
  <si>
    <t>1992, Best Novelette, Danny Goes to Mars</t>
  </si>
  <si>
    <t>Mike Conner (1951-)</t>
  </si>
  <si>
    <t>Alan Brennert (1954-)</t>
  </si>
  <si>
    <t>Dan Simmons (1948-)</t>
  </si>
  <si>
    <t>Elizabeth Ann Scarborough (1947-)</t>
  </si>
  <si>
    <t>Lawrence Watt-Evans (1954-)</t>
  </si>
  <si>
    <t>Timothy Zahn (1951-)</t>
  </si>
  <si>
    <t>John Kessel (1950-)</t>
  </si>
  <si>
    <t>1982, Best Novella, Another Orphan</t>
  </si>
  <si>
    <t>Lisa Tuttle (1952-)</t>
  </si>
  <si>
    <t xml:space="preserve">1*** </t>
  </si>
  <si>
    <t>Howard Waldrop (1946-)</t>
  </si>
  <si>
    <t>1980, Best Novelette, The Ugly Chickens</t>
  </si>
  <si>
    <t>Tom Reamy (1935-1977)</t>
  </si>
  <si>
    <t>Gordon Eklund (1945-)</t>
  </si>
  <si>
    <t>1974, Best Novelette, If the Stars Are Gods (with Gregory Benford)</t>
  </si>
  <si>
    <t>R.A. Lafferty (1914-2002)</t>
  </si>
  <si>
    <t>Katherine MacLean (1925-)</t>
  </si>
  <si>
    <t>John Brunner (1934-1995)</t>
  </si>
  <si>
    <t>Alexei Panshin (1940-)</t>
  </si>
  <si>
    <t>Richard Wilson (1920-1987)</t>
  </si>
  <si>
    <t>Michael Moorcock (1939-)</t>
  </si>
  <si>
    <t>Richard McKenna (1913-1964)</t>
  </si>
  <si>
    <t>Philip K Dick (1928-1982)</t>
  </si>
  <si>
    <t>Robert Bloch (1917-1994)</t>
  </si>
  <si>
    <t>Avram Davidson (1923-1993)</t>
  </si>
  <si>
    <t>Mark Clifton (1906-1963)</t>
  </si>
  <si>
    <t>and</t>
  </si>
  <si>
    <t>Frank Riley (1915-1996)</t>
  </si>
  <si>
    <t>Eric Frank Russell (1905-1978)</t>
  </si>
  <si>
    <t>Ray Bradbury (1920-)</t>
  </si>
  <si>
    <t xml:space="preserve">1* </t>
  </si>
  <si>
    <t>Alfred Bester (1913-1987)</t>
  </si>
  <si>
    <t>Damon Knight (1922-2002)</t>
  </si>
  <si>
    <t>George Orwell (1903-1950)</t>
  </si>
  <si>
    <t>Hal Clement (1922-2003)</t>
  </si>
  <si>
    <t>Connie Willis</t>
  </si>
  <si>
    <t>Year of win</t>
  </si>
  <si>
    <t>Age at win</t>
  </si>
  <si>
    <t>Year of birth</t>
  </si>
  <si>
    <t>Poul Anderson</t>
  </si>
  <si>
    <t>Joe Haldeman</t>
  </si>
  <si>
    <t>Fritz Leiber</t>
  </si>
  <si>
    <t>Ursula Le Guin</t>
  </si>
  <si>
    <t>Harlan Ellison</t>
  </si>
  <si>
    <t>Year of Birth</t>
  </si>
  <si>
    <t>Year of Win</t>
  </si>
  <si>
    <t>Age at Win</t>
  </si>
  <si>
    <t>Ursula K. LeGuin</t>
  </si>
  <si>
    <t>1973-1979</t>
  </si>
  <si>
    <t>1980-1989</t>
  </si>
  <si>
    <t>1990-1999</t>
  </si>
  <si>
    <t>2000-2008</t>
  </si>
  <si>
    <t>Carol Emshwiller (1921-)</t>
  </si>
  <si>
    <t>Walter Jon Williams (1953-)</t>
  </si>
  <si>
    <t>2000, Best Novelette, Daddy's World</t>
  </si>
  <si>
    <t>Bruce Sterling (1954-)</t>
  </si>
  <si>
    <t>1999, Best Novelette, Taklamakan</t>
  </si>
  <si>
    <t>Jane Yolen (1939-)</t>
  </si>
  <si>
    <t>Bruce Holland Rogers (1958-)</t>
  </si>
  <si>
    <t>1996, Best Novelette, Lifeboat on a Burning Sea</t>
  </si>
  <si>
    <t>1998, Best Short Story, Thirteen Ways to Water</t>
  </si>
  <si>
    <t>Allen Steele (1958-)</t>
  </si>
  <si>
    <t>Esther M. Friesner (1951-)</t>
  </si>
  <si>
    <t>James Morrow (1947-)</t>
  </si>
  <si>
    <t>Pat Murphy (1955-)</t>
  </si>
  <si>
    <t>1987, Best Novelette, Rachel in Love</t>
  </si>
  <si>
    <t>Gardner Dozois (1947-)</t>
  </si>
  <si>
    <t>1983, Best Short Story, The Peacemaker</t>
  </si>
  <si>
    <t>1984, Best Short Story, Morning Child</t>
  </si>
  <si>
    <t>Michael Bishop (1945-)</t>
  </si>
  <si>
    <t>1981, Best Novelette, The Quickening</t>
  </si>
  <si>
    <t>Joan D. Vinge (1948-)</t>
  </si>
  <si>
    <t>Edward Bryant (1945-)</t>
  </si>
  <si>
    <t>Gene Wolfe (1931-)</t>
  </si>
  <si>
    <t>Gregory Benford (1941-)</t>
  </si>
  <si>
    <t>1974, Best Novelette, If the Stars Are Gods (with Gordon Eklund)</t>
  </si>
  <si>
    <t>Charles L. Grant (1942-2006)</t>
  </si>
  <si>
    <t>Philip José Farmer (1918-)</t>
  </si>
  <si>
    <t>Walter M. Miller Jr (1923-1996)</t>
  </si>
  <si>
    <t>C.M. Kornbluth (1923-1958)</t>
  </si>
  <si>
    <t xml:space="preserve">2* </t>
  </si>
  <si>
    <t>Murray Leinster (1896-1975)</t>
  </si>
  <si>
    <t>Michael Chabon (1963-)</t>
  </si>
  <si>
    <t>Robert Reed (1956-)</t>
  </si>
  <si>
    <t>Ian McDonald (1960-)</t>
  </si>
  <si>
    <t>Tim Pratt (1976-)</t>
  </si>
  <si>
    <t>Jack McDevitt (1935-)</t>
  </si>
  <si>
    <t>Robert Charles Wilson (1953-)</t>
  </si>
  <si>
    <t>David D. Levine (1961-)</t>
  </si>
  <si>
    <t>Susannah Clarke (1959-)</t>
  </si>
  <si>
    <t>Charles Stross (1964-)</t>
  </si>
  <si>
    <t>2005, Best Novella, The Concrete Jungle</t>
  </si>
  <si>
    <t>Ellen Klages (1954-)</t>
  </si>
  <si>
    <t>Eileen Gunn (1945-)</t>
  </si>
  <si>
    <t>Elizabeth Moon (1945-)</t>
  </si>
  <si>
    <t>Jeffrey Ford (1955-)</t>
  </si>
  <si>
    <t>2003, Best Novelette, The Empire of Ice Cream</t>
  </si>
  <si>
    <t>Richard Chwedyk (1955-)</t>
  </si>
  <si>
    <t>Catherine Asaro (1958-)</t>
  </si>
  <si>
    <t>Severna Park (1958-)</t>
  </si>
  <si>
    <t>J.K. Rowling (1965-)</t>
  </si>
  <si>
    <t>Kristine Kathryn Rusch (1960-)</t>
  </si>
  <si>
    <t>Dave Langford (1953-)</t>
  </si>
  <si>
    <t>Linda Nagata (1960-)</t>
  </si>
  <si>
    <t>2000, Best Novella, Goddesses</t>
  </si>
  <si>
    <t>Greg Egan (1961-)</t>
  </si>
  <si>
    <t>1999, Best Novella, Oceanic</t>
  </si>
  <si>
    <t>Mary A. Turzillo (1940-)</t>
  </si>
  <si>
    <t>1999, Best Novelette, Mars is No Place for Children</t>
  </si>
  <si>
    <t>Leslie What (1955-)</t>
  </si>
  <si>
    <t>1999, Best Short Story, The Cost of Doing Business</t>
  </si>
  <si>
    <t>Sheila Finch (1935-)</t>
  </si>
  <si>
    <t>1998, Best Novella, Reading the Bones</t>
  </si>
  <si>
    <t>Bill Johnson (1956-)</t>
  </si>
  <si>
    <t>Jerry Oltion (1957-)</t>
  </si>
  <si>
    <t>1997, Best Novella, Abandon in Place</t>
  </si>
  <si>
    <t>1989, Best Novelette, Schrödinger's Kitten</t>
  </si>
  <si>
    <t>1988, Best Novelette, Schrödinger's Kitten</t>
  </si>
  <si>
    <t>Schrödinger's Kitten</t>
  </si>
  <si>
    <t>William Gibson (1948-)</t>
  </si>
  <si>
    <t>Neuromancer</t>
  </si>
  <si>
    <t>Barry B. Longyear (1942-)</t>
  </si>
  <si>
    <t>1980, Best Novella, Enemy Mine [review]</t>
  </si>
  <si>
    <t>1979, Best Novella, Enemy Mine [review]</t>
  </si>
  <si>
    <t>Jeanne Robinson (1948-)</t>
  </si>
  <si>
    <t>Stardance (with Spider Robinson)</t>
  </si>
  <si>
    <t>Theodore Sturgeon (1918-1985)</t>
  </si>
  <si>
    <t>Slow Sculpture</t>
  </si>
  <si>
    <t>Frank Herbert (1920-1986)</t>
  </si>
  <si>
    <t>1966, Best Novel, Dune (tie) [review]</t>
  </si>
  <si>
    <t>1965, Best Novel, Dune [review]</t>
  </si>
  <si>
    <t>Daniel Keyes (1927-)</t>
  </si>
  <si>
    <t>1960, Best Short Fiction, Flowers for Algernon [review]</t>
  </si>
  <si>
    <t>1966, Best Novel, Flowers for Algernon (tie) [review]</t>
  </si>
  <si>
    <t xml:space="preserve">1** </t>
  </si>
  <si>
    <t>Flowers for Algernon</t>
  </si>
  <si>
    <t>Robert Silverberg (1935-)</t>
  </si>
  <si>
    <t>1969, Best Novella, Nightwings</t>
  </si>
  <si>
    <t>1987, Best Novella, Gilgamesh in the Outback</t>
  </si>
  <si>
    <t>1990, Best Novelette, Enter a Soldier. Later: Enter Another</t>
  </si>
  <si>
    <t>1969, Best Short Story, Passengers</t>
  </si>
  <si>
    <t>1974, Best Novella, Born with the Dead</t>
  </si>
  <si>
    <t>1985, Best Novella, Sailing to Byzantium</t>
  </si>
  <si>
    <t>Michael Swanwick (1950-)</t>
  </si>
  <si>
    <t>2000, Best Short Story, Scherzo with Tyrannosaur</t>
  </si>
  <si>
    <t>Kim Stanley Robinson (1952-)</t>
  </si>
  <si>
    <t>Kelly Link (1969-)</t>
  </si>
  <si>
    <t>3 </t>
  </si>
  <si>
    <t>Kate Wilhelm (1928-)</t>
  </si>
  <si>
    <t>1987, Best Short Story, Forever Yours, Anna</t>
  </si>
  <si>
    <t>Gordon R. Dickson (1923-2001)</t>
  </si>
  <si>
    <t>James Patrick Kelly (1951-)</t>
  </si>
  <si>
    <t>1996, Best Novelette, Think Like a Dinosaur</t>
  </si>
  <si>
    <t>Geoffrey A. Landis (1955-)</t>
  </si>
  <si>
    <t>Robert J. Sawyer (1960-)</t>
  </si>
  <si>
    <t>Lucius Shepard (1947-)</t>
  </si>
  <si>
    <t>1993, Best Novella, Barnacle Bill the Spacer</t>
  </si>
  <si>
    <t>Suzy McKee Charnas (1939-)</t>
  </si>
  <si>
    <t>1990, Best Short Story, Boobs</t>
  </si>
  <si>
    <t>1980, Best Novella, The Unicorn Tapestry</t>
  </si>
  <si>
    <t>Joanna Russ (1937-)</t>
  </si>
  <si>
    <t>1972, Best Short Story, When it Changed</t>
  </si>
  <si>
    <t>Anne McCaffrey (1926-)</t>
  </si>
  <si>
    <t>Brian W. Aldiss (1925-)</t>
  </si>
  <si>
    <t>Robert A Heinlein (1907-1988)</t>
  </si>
  <si>
    <t xml:space="preserve">6* </t>
  </si>
  <si>
    <t>1956, Best Novel, Double Star</t>
  </si>
  <si>
    <t>Vernor Vinge (1944-)</t>
  </si>
  <si>
    <t>2000, Best Novel, A Deepness in the Sky [review]</t>
  </si>
  <si>
    <t>C.J. Cherryh (1942-)</t>
  </si>
  <si>
    <t>James Blish (1921-1975)</t>
  </si>
  <si>
    <t xml:space="preserve">3* </t>
  </si>
  <si>
    <t>Karen Joy Fowler (1950-)</t>
  </si>
  <si>
    <t>2003, Best Short Story, What I Didn't See</t>
  </si>
  <si>
    <t>Elizabeth Hand (1957-)</t>
  </si>
  <si>
    <t>2 </t>
  </si>
  <si>
    <t>Sandkings</t>
  </si>
  <si>
    <t>Frederik Pohl (1919-)</t>
  </si>
  <si>
    <t>1978, Best Novel, Gateway [review]</t>
  </si>
  <si>
    <t>1977, Best Novel, Gateway [review]</t>
  </si>
  <si>
    <t>James Tiptree Jr (1915-1987)</t>
  </si>
  <si>
    <t>Houston, Houston, Do You Read?</t>
  </si>
  <si>
    <t>Michael D. Resnick (1942-)</t>
  </si>
  <si>
    <t>1989, Best Short Story, Kirinyaga</t>
  </si>
  <si>
    <t>1991, Best Novelette, The Manamouki</t>
  </si>
  <si>
    <t>1995, Best Novella, Seven Views of Olduvai Gorge</t>
  </si>
  <si>
    <t>1998, Best Short Story, The 43 Antarean Dynasties</t>
  </si>
  <si>
    <t>2005, Best Short Story, Travels With My Cats</t>
  </si>
  <si>
    <t>1994, Best Novella, Seven Views of Olduvai Gorge</t>
  </si>
  <si>
    <t>Seven Views of Olduvai Gorge</t>
  </si>
  <si>
    <t>Larry Niven (1938-)</t>
  </si>
  <si>
    <t>1967, Best Short Story, Neutron Star</t>
  </si>
  <si>
    <t>1972, Best Short Story, Inconstant Moon</t>
  </si>
  <si>
    <t>1975, Best Short Story, The Hole Man</t>
  </si>
  <si>
    <t>1976, Best Novelette, The Borderland of Sol</t>
  </si>
  <si>
    <t>Ringworld</t>
  </si>
  <si>
    <t>Nancy Kress (1948-)</t>
  </si>
  <si>
    <t>4 </t>
  </si>
  <si>
    <t>1985, Best Short Story, Out of All Them Bright Stars</t>
  </si>
  <si>
    <t>1997, Best Novelette, The Flowers of Aulit Prison</t>
  </si>
  <si>
    <t>Ted Chiang (1967-)</t>
  </si>
  <si>
    <t>2002, Best Novelette, Hell Is the Absence of God [review]</t>
  </si>
  <si>
    <t>Samuel R Delany (1942-)</t>
  </si>
  <si>
    <t>Time Considered as a Helix of Semi-Precious Stones</t>
  </si>
  <si>
    <t>Octavia E. Butler (1947-2006)</t>
  </si>
  <si>
    <t>David Brin (1950-)</t>
  </si>
  <si>
    <t>Startide Rising</t>
  </si>
  <si>
    <t>Clifford D Simak (1904-1988)</t>
  </si>
  <si>
    <t>Grotto of the Dancing Deer</t>
  </si>
  <si>
    <t>Vonda N. McIntyre (1948-)</t>
  </si>
  <si>
    <t>1979, Best Novel, Dreamsnake [review]</t>
  </si>
  <si>
    <t>1973, Best Novelette, Of Mist, and Grass, and Sand</t>
  </si>
  <si>
    <t>1978, Best Novel, Dreamsnake [review]</t>
  </si>
  <si>
    <t>Spider Robinson (1948-)</t>
  </si>
  <si>
    <t>1983, Best Short Story, Melancholy Elephants</t>
  </si>
  <si>
    <t>Stardance (with Jeanne Robinson)</t>
  </si>
  <si>
    <t>Terry Bisson (1942-)</t>
  </si>
  <si>
    <t>1991, Best Short Story, Bears Discover Fire [review]</t>
  </si>
  <si>
    <t>1990, Best Short Story, Bears Discover Fire [review]</t>
  </si>
  <si>
    <t>Jack Vance (1920-)</t>
  </si>
  <si>
    <t>The Last Castle</t>
  </si>
  <si>
    <t>Peter Beagle (1939-)</t>
  </si>
  <si>
    <t>Two Hearts</t>
  </si>
  <si>
    <t>Jack Williamson (1908-2006)</t>
  </si>
  <si>
    <t>2001, Best Novella, The Ultimate Earth</t>
  </si>
  <si>
    <t>The Ultimate Earth</t>
  </si>
  <si>
    <t>David Gerrold (1944-)</t>
  </si>
  <si>
    <t>1995, Best Novelette, The Martian Child</t>
  </si>
  <si>
    <t>1994, Best Novelette, The Martian Child</t>
  </si>
  <si>
    <t>The Martian Child</t>
  </si>
  <si>
    <t>Charles Sheffield (1934-2002)</t>
  </si>
  <si>
    <t>George Alec Effinger (1947-2002)</t>
  </si>
  <si>
    <t>1968, Best Novelette, Gonna Roll Them Bones [review]</t>
  </si>
  <si>
    <t>1976, Best Short Story, Catch That Zeppelin! [review]</t>
  </si>
  <si>
    <t>1967, Best Novelette, Gonna Roll the Bones [review]</t>
  </si>
  <si>
    <t>1975, Best Short Story, Catch that Zeppelin! [review]</t>
  </si>
  <si>
    <t>Ill Met in Lankhmar</t>
  </si>
  <si>
    <t>Ursula K. Le Guin (1929-)</t>
  </si>
  <si>
    <t>1975, Best Novel, The Dispossessed [review]</t>
  </si>
  <si>
    <t>1974, Best Novel, The Dispossessed [review]</t>
  </si>
  <si>
    <t>1974, Best Short Story, The Day Before the Revolution</t>
  </si>
  <si>
    <t>The Left Hand of Darkness</t>
  </si>
  <si>
    <t>Harlan Ellison (1934-)</t>
  </si>
  <si>
    <t>1966, Best Short Fiction, 'Repent, Harlequin!' Said the Ticktockman</t>
  </si>
  <si>
    <t>1986, Best Novelette, Paladin of the Lost Hour</t>
  </si>
  <si>
    <t>1965, Best Short Story, 'Repent, Harlequin!' Said the Ticktockman</t>
  </si>
  <si>
    <t>'Repent, Harlequin!' Said the Ticktockman</t>
  </si>
  <si>
    <t>Jeffty Is Five</t>
  </si>
  <si>
    <t>Lois McMaster Bujold (1949-)</t>
  </si>
  <si>
    <t>1992, Best Novel, Barrayar</t>
  </si>
  <si>
    <t>The Mountains of Mourning</t>
  </si>
  <si>
    <t>Paladin of Souls</t>
  </si>
  <si>
    <t>Arthur C. Clarke (1917-2008)</t>
  </si>
  <si>
    <t xml:space="preserve">4* </t>
  </si>
  <si>
    <t>1980, Best Novel, The Fountains of Paradise [review]</t>
  </si>
  <si>
    <t>1979, Best Novel, The Fountains of Paradise [review]</t>
  </si>
  <si>
    <t>Rendezvous with Rama</t>
  </si>
  <si>
    <t>The Fountains of Paradise [review]</t>
  </si>
  <si>
    <t>Greg Bear (1951-)</t>
  </si>
  <si>
    <t>1984, Best Novelette, Blood Music [review]</t>
  </si>
  <si>
    <t>1983, Best Novelette, Blood Music [review]</t>
  </si>
  <si>
    <t>2000, Best Novel, Darwin's Radio [review]</t>
  </si>
  <si>
    <t>Tangents</t>
  </si>
  <si>
    <t>Isaac Asimov (1920-1992)</t>
  </si>
  <si>
    <t xml:space="preserve">5* </t>
  </si>
  <si>
    <t>1973, Best Novel, The Gods Themselves [review]</t>
  </si>
  <si>
    <t>1977, Best Novelette, The Bicentennial Man [review]</t>
  </si>
  <si>
    <t>1992, Best Novelette, Gold</t>
  </si>
  <si>
    <t>1972, Best Novel, The Gods Themselves [review]</t>
  </si>
  <si>
    <t>1976, Best Novelette, The Bicentennial Man [review]</t>
  </si>
  <si>
    <t>Neil Gaiman (1960-)</t>
  </si>
  <si>
    <t>2002, Best Novel, American Gods [review]</t>
  </si>
  <si>
    <t>Coraline</t>
  </si>
  <si>
    <t>Orson Scott Card (1951-)</t>
  </si>
  <si>
    <t>1986, Best Novel, Ender's Game [see review]</t>
  </si>
  <si>
    <t>1985, Best Novel, Ender's Game [see review]</t>
  </si>
  <si>
    <t>Ender's Game [see review]</t>
  </si>
  <si>
    <t>Speaker for the Dead</t>
  </si>
  <si>
    <t>John Varley (1947-)</t>
  </si>
  <si>
    <t>The Persistence of Vision</t>
  </si>
  <si>
    <t xml:space="preserve">Press Enter </t>
  </si>
  <si>
    <t>Roger Zelazny (1937-1995)</t>
  </si>
  <si>
    <t>Home Is the Hangman</t>
  </si>
  <si>
    <t>George R.R. Martin (1948-)</t>
  </si>
  <si>
    <t>1980, Best Novelette, Sandkings</t>
  </si>
  <si>
    <t>1979, Best Novelette, Sandkings</t>
  </si>
  <si>
    <t>Kim Stanley Robinson</t>
  </si>
  <si>
    <t>Kelly Link</t>
  </si>
  <si>
    <t>Kate Wilhelm</t>
  </si>
  <si>
    <t>Gordon R Dickson</t>
  </si>
  <si>
    <t>James Patrick Kelly</t>
  </si>
  <si>
    <t>Geoffrey A Landis</t>
  </si>
  <si>
    <t>Robert J Sawyer</t>
  </si>
  <si>
    <t>Lucius Shepard</t>
  </si>
  <si>
    <t>Suzy McKee Charnas</t>
  </si>
  <si>
    <t>Joanna Russ</t>
  </si>
  <si>
    <t>Anne McCaffrey</t>
  </si>
  <si>
    <t>Brian Aldiss</t>
  </si>
  <si>
    <t>Robert Heinlein</t>
  </si>
  <si>
    <t>Vernor Vinge</t>
  </si>
  <si>
    <t>CJ Cherryh</t>
  </si>
  <si>
    <t>James Blish</t>
  </si>
  <si>
    <t>Bruce Sterling</t>
  </si>
  <si>
    <t>Allen Steele</t>
  </si>
  <si>
    <t>Joan Vinge</t>
  </si>
  <si>
    <t>Philip Jose Farmer</t>
  </si>
  <si>
    <t>Walter M Miller Jr</t>
  </si>
  <si>
    <t>CM Kornbluth</t>
  </si>
  <si>
    <t>Murray Leinster</t>
  </si>
  <si>
    <t>Robert Reed</t>
  </si>
  <si>
    <t>Ian McDonald</t>
  </si>
  <si>
    <t>Tim Pratt</t>
  </si>
  <si>
    <t>Robert Charles Wilson</t>
  </si>
  <si>
    <t>David Levine</t>
  </si>
  <si>
    <t>Susanna Clarke</t>
  </si>
  <si>
    <t>Charles Stross</t>
  </si>
  <si>
    <t>JK Rowling</t>
  </si>
  <si>
    <t>Kristine Kathryn Rusch</t>
  </si>
  <si>
    <t>David Langford</t>
  </si>
  <si>
    <t>Greg Egan</t>
  </si>
  <si>
    <t>Bill Johnson</t>
  </si>
  <si>
    <t>Neal Stephenson</t>
  </si>
  <si>
    <t>Maureen F McHugh</t>
  </si>
  <si>
    <t>Harry Turtledove</t>
  </si>
  <si>
    <t>Janet Kagan</t>
  </si>
  <si>
    <t>Dan Simmons</t>
  </si>
  <si>
    <t>Lawrence Watt-Evans</t>
  </si>
  <si>
    <t>Timothy Zahn</t>
  </si>
  <si>
    <t>RA Lafferty</t>
  </si>
  <si>
    <t>John Brunner</t>
  </si>
  <si>
    <t>Philip K Dick</t>
  </si>
  <si>
    <t>Robert Bloch</t>
  </si>
  <si>
    <t>Avram Davidson</t>
  </si>
  <si>
    <t>Mark Clifton</t>
  </si>
  <si>
    <t>Eric Frank Russell</t>
  </si>
  <si>
    <t>Ray Bradbury</t>
  </si>
  <si>
    <t>Alfred Bester</t>
  </si>
  <si>
    <t>Damon Knight</t>
  </si>
  <si>
    <t>George Orwell</t>
  </si>
  <si>
    <t>Hal Clement</t>
  </si>
  <si>
    <t>Cohort</t>
  </si>
  <si>
    <t>1946-59</t>
  </si>
  <si>
    <t>1960-69</t>
  </si>
  <si>
    <t>1970-79</t>
  </si>
  <si>
    <t>1980-89</t>
  </si>
  <si>
    <t>1990-99</t>
  </si>
  <si>
    <t>2000-07</t>
  </si>
  <si>
    <t>20s</t>
  </si>
  <si>
    <t>30s</t>
  </si>
  <si>
    <t>40s</t>
  </si>
  <si>
    <t>50s</t>
  </si>
  <si>
    <t>60s</t>
  </si>
  <si>
    <t>70s</t>
  </si>
  <si>
    <t>80s</t>
  </si>
  <si>
    <t>90s</t>
  </si>
  <si>
    <t>Total</t>
  </si>
  <si>
    <t>Hugo awards</t>
  </si>
  <si>
    <t>Nebula awards</t>
  </si>
  <si>
    <t>double wins</t>
  </si>
  <si>
    <t>Connie Willis (1945-)</t>
  </si>
  <si>
    <t>9 </t>
  </si>
  <si>
    <t>1983, Best Novelette, Fire Watch [review]</t>
  </si>
  <si>
    <t>1993, Best Novel, Doomsday Book (tie) [review]</t>
  </si>
  <si>
    <t>1993, Best Short Story, Even the Queen [review]</t>
  </si>
  <si>
    <t>1982, Best Novelette, Fire Watch [review]</t>
  </si>
  <si>
    <t>1992, Best Novel, Doomsday Book [review]</t>
  </si>
  <si>
    <t>1992, Best Short Story, Even the Queen [review]</t>
  </si>
  <si>
    <t>The Last of the Winnebagos</t>
  </si>
  <si>
    <t>Poul Anderson (1926-2001)</t>
  </si>
  <si>
    <t>1973, Best Novelette, Goat Song [review]</t>
  </si>
  <si>
    <t>1972, Best Novelette, Goat Song [review]</t>
  </si>
  <si>
    <t>The Queen of Air and Darkness</t>
  </si>
  <si>
    <t>The Saturn Game</t>
  </si>
  <si>
    <t>Joe Haldeman (1943-)</t>
  </si>
  <si>
    <t>1976, Best Novel, The Forever War [review]</t>
  </si>
  <si>
    <t>1995, Best Short Story, None So Blind</t>
  </si>
  <si>
    <t>1998, Best Novel, Forever Peace [review]</t>
  </si>
  <si>
    <t>1975, Best Novel, The Forever War [review]</t>
  </si>
  <si>
    <t>The Hemingway Hoax</t>
  </si>
  <si>
    <t>Fritz Leiber (1910-1992)</t>
  </si>
  <si>
    <t>Alan Brennert</t>
  </si>
  <si>
    <t>Elizabeth Ann Scarborough</t>
  </si>
  <si>
    <t>John Kessel</t>
  </si>
  <si>
    <t>Lisa Tuttle</t>
  </si>
  <si>
    <t>Howard Waldrop</t>
  </si>
  <si>
    <t>Tom Reamy</t>
  </si>
  <si>
    <t>Gordon Ecklund</t>
  </si>
  <si>
    <t>Katherine MacLean</t>
  </si>
  <si>
    <t>Alexei Panshin</t>
  </si>
  <si>
    <t>Richard Wilson</t>
  </si>
  <si>
    <t>Michale Moorcock</t>
  </si>
  <si>
    <t>Richard McKenna</t>
  </si>
  <si>
    <t>Author</t>
  </si>
  <si>
    <t>60s av</t>
  </si>
  <si>
    <t>Jerry Pournelle</t>
  </si>
  <si>
    <t>P J Plauger</t>
  </si>
  <si>
    <t>C J Cherryh</t>
  </si>
  <si>
    <t>Steven R Donaldson</t>
  </si>
  <si>
    <t>Barry B Longyear</t>
  </si>
  <si>
    <t>Somtow Sucharitkul</t>
  </si>
  <si>
    <t>Alexis A Gilliland</t>
  </si>
  <si>
    <t>Paul O Williams</t>
  </si>
  <si>
    <t>R A MacAvoy</t>
  </si>
  <si>
    <t>Melissa Scott</t>
  </si>
  <si>
    <t>Judith Moffett</t>
  </si>
  <si>
    <t>Michaela Roessner</t>
  </si>
  <si>
    <t>Kristine Karthryn Rusch</t>
  </si>
  <si>
    <t>Julia Ecklar</t>
  </si>
  <si>
    <t>Laura Resnick</t>
  </si>
  <si>
    <t>Amy Thomson</t>
  </si>
  <si>
    <t>Jeff Noon</t>
  </si>
  <si>
    <t>David Feintuch</t>
  </si>
  <si>
    <t>Michael A Burstein</t>
  </si>
  <si>
    <t>Mary Doria Russell</t>
  </si>
  <si>
    <t>Nalo Hopkinson</t>
  </si>
  <si>
    <t>Cory Doctorow</t>
  </si>
  <si>
    <t>Kristine Smith</t>
  </si>
  <si>
    <t>Jo Walton</t>
  </si>
  <si>
    <t>Wen Spencer</t>
  </si>
  <si>
    <t>Jay Lake</t>
  </si>
  <si>
    <t>Elizabeth Bear</t>
  </si>
  <si>
    <t>John Scalzi</t>
  </si>
  <si>
    <t>Naomi Novik</t>
  </si>
  <si>
    <t>Mary Robinette Kowal</t>
  </si>
  <si>
    <t>Campbell</t>
  </si>
  <si>
    <t>Winner</t>
  </si>
  <si>
    <t>DoB</t>
  </si>
  <si>
    <t>Atwood</t>
  </si>
  <si>
    <t>Turner</t>
  </si>
  <si>
    <t>Pollack</t>
  </si>
  <si>
    <t>Ryman</t>
  </si>
  <si>
    <t>Greenland</t>
  </si>
  <si>
    <t>Cadigan</t>
  </si>
  <si>
    <t>Piercy</t>
  </si>
  <si>
    <t>Noon</t>
  </si>
  <si>
    <t>McAuley</t>
  </si>
  <si>
    <t>Ghosh</t>
  </si>
  <si>
    <t>Russell</t>
  </si>
  <si>
    <t>Sullivan</t>
  </si>
  <si>
    <t>Sterling</t>
  </si>
  <si>
    <t>Mieville</t>
  </si>
  <si>
    <t>Jones</t>
  </si>
  <si>
    <t>Priest</t>
  </si>
  <si>
    <t>Stephenson</t>
  </si>
  <si>
    <t>Harrison</t>
  </si>
  <si>
    <t>Morgan</t>
  </si>
  <si>
    <t>Clarkes</t>
  </si>
  <si>
    <t>80s mean</t>
  </si>
  <si>
    <t>90s mean</t>
  </si>
  <si>
    <t>00s mean</t>
  </si>
  <si>
    <t>70s mean</t>
  </si>
  <si>
    <t>Arnason</t>
  </si>
  <si>
    <t>McHugh</t>
  </si>
  <si>
    <t>Griffith</t>
  </si>
  <si>
    <t>Le Guin</t>
  </si>
  <si>
    <t>Springer</t>
  </si>
  <si>
    <t>Hand</t>
  </si>
  <si>
    <t>Roszak</t>
  </si>
  <si>
    <t>Dorsey</t>
  </si>
  <si>
    <t>Link</t>
  </si>
  <si>
    <t>Carter</t>
  </si>
  <si>
    <t>Charnas</t>
  </si>
  <si>
    <t>Gloss</t>
  </si>
  <si>
    <t>Goto</t>
  </si>
  <si>
    <t>Kessel</t>
  </si>
  <si>
    <t>Ruff</t>
  </si>
  <si>
    <t>Haldeman</t>
  </si>
  <si>
    <t>Sinisalo</t>
  </si>
  <si>
    <t>Valente</t>
  </si>
  <si>
    <t>Jackson</t>
  </si>
  <si>
    <t>Hall</t>
  </si>
  <si>
    <t>Tiptree</t>
  </si>
  <si>
    <t>Lois McMaster Bujold</t>
  </si>
  <si>
    <t>Arthur C Clarke</t>
  </si>
  <si>
    <t>Greg Bear</t>
  </si>
  <si>
    <t>Isaac Asimov</t>
  </si>
  <si>
    <t>Neil Gaiman</t>
  </si>
  <si>
    <t>Orson Scott Card</t>
  </si>
  <si>
    <t>John Varley</t>
  </si>
  <si>
    <t>Roger Zelazny</t>
  </si>
  <si>
    <t>George RR Martin</t>
  </si>
  <si>
    <t>Fred Pohl</t>
  </si>
  <si>
    <t>James Tiptree Jr</t>
  </si>
  <si>
    <t>Mike Resnick</t>
  </si>
  <si>
    <t>Larry Niven</t>
  </si>
  <si>
    <t>Nancy Kress</t>
  </si>
  <si>
    <t>Ted Chiang</t>
  </si>
  <si>
    <t>Samuel Delany</t>
  </si>
  <si>
    <t>Octavia Butler</t>
  </si>
  <si>
    <t>David Brin</t>
  </si>
  <si>
    <t>Clifford Simak</t>
  </si>
  <si>
    <t>Vonda McIntyre</t>
  </si>
  <si>
    <t>Spider Robinson</t>
  </si>
  <si>
    <t>Terry Bisson</t>
  </si>
  <si>
    <t>Jack Vance</t>
  </si>
  <si>
    <t>Peter Beagle</t>
  </si>
  <si>
    <t>Jack Williamson</t>
  </si>
  <si>
    <t>David Gerrold</t>
  </si>
  <si>
    <t>Charles Sheffield</t>
  </si>
  <si>
    <t>George Alec Effinger</t>
  </si>
  <si>
    <t>William Gibson</t>
  </si>
  <si>
    <t>Barry Longyear</t>
  </si>
  <si>
    <t>Theodore Sturgeon</t>
  </si>
  <si>
    <t>Frank Herbert</t>
  </si>
  <si>
    <t>Daniel Keyes</t>
  </si>
  <si>
    <t>Robert Silverberg</t>
  </si>
  <si>
    <t>Michael Swanwick</t>
  </si>
  <si>
    <r>
      <t xml:space="preserve">1994, Best Short Story, </t>
    </r>
    <r>
      <rPr>
        <b/>
        <sz val="9"/>
        <rFont val="Arial"/>
        <family val="0"/>
      </rPr>
      <t>A Defense of the Social Contracts</t>
    </r>
  </si>
  <si>
    <r>
      <t xml:space="preserve">1993, Best Novella, </t>
    </r>
    <r>
      <rPr>
        <b/>
        <sz val="9"/>
        <rFont val="Arial"/>
        <family val="0"/>
      </rPr>
      <t>The Night We Buried Road Dog</t>
    </r>
  </si>
  <si>
    <r>
      <t xml:space="preserve">1993, Best Novelette, </t>
    </r>
    <r>
      <rPr>
        <b/>
        <sz val="9"/>
        <rFont val="Arial"/>
        <family val="0"/>
      </rPr>
      <t>The Nutcracker Coup</t>
    </r>
  </si>
  <si>
    <r>
      <t xml:space="preserve">1991, Best Novelette, </t>
    </r>
    <r>
      <rPr>
        <b/>
        <sz val="9"/>
        <rFont val="Arial"/>
        <family val="0"/>
      </rPr>
      <t>Guide Dog</t>
    </r>
  </si>
  <si>
    <r>
      <t xml:space="preserve">1991, Best Short Story, </t>
    </r>
    <r>
      <rPr>
        <b/>
        <sz val="9"/>
        <rFont val="Arial"/>
        <family val="0"/>
      </rPr>
      <t>Ma Qui</t>
    </r>
  </si>
  <si>
    <r>
      <t xml:space="preserve">1990, Best Novel, </t>
    </r>
    <r>
      <rPr>
        <b/>
        <sz val="9"/>
        <rFont val="Arial"/>
        <family val="0"/>
      </rPr>
      <t>Hyperion</t>
    </r>
  </si>
  <si>
    <r>
      <t xml:space="preserve">1989, Best Novel, </t>
    </r>
    <r>
      <rPr>
        <b/>
        <sz val="9"/>
        <rFont val="Arial"/>
        <family val="0"/>
      </rPr>
      <t>The Healer's War</t>
    </r>
  </si>
  <si>
    <r>
      <t xml:space="preserve">1988, Best Short Story, </t>
    </r>
    <r>
      <rPr>
        <b/>
        <sz val="9"/>
        <rFont val="Arial"/>
        <family val="0"/>
      </rPr>
      <t>Why I Left Harry's All-Night Hamburgers</t>
    </r>
  </si>
  <si>
    <r>
      <t xml:space="preserve">1984, Best Novella, </t>
    </r>
    <r>
      <rPr>
        <b/>
        <sz val="9"/>
        <rFont val="Arial"/>
        <family val="0"/>
      </rPr>
      <t>Cascade Point</t>
    </r>
  </si>
  <si>
    <r>
      <t xml:space="preserve">1981, Best Short Story (declined), </t>
    </r>
    <r>
      <rPr>
        <b/>
        <sz val="9"/>
        <rFont val="Arial"/>
        <family val="0"/>
      </rPr>
      <t>The Bone Flute</t>
    </r>
  </si>
  <si>
    <r>
      <t xml:space="preserve">1975, Best Novelette, </t>
    </r>
    <r>
      <rPr>
        <b/>
        <sz val="9"/>
        <rFont val="Arial"/>
        <family val="0"/>
      </rPr>
      <t>San Diego Lightfoot Sue</t>
    </r>
  </si>
  <si>
    <r>
      <t xml:space="preserve">1973, Best Short Story, </t>
    </r>
    <r>
      <rPr>
        <b/>
        <sz val="9"/>
        <rFont val="Arial"/>
        <family val="0"/>
      </rPr>
      <t>Eurema's Dam</t>
    </r>
  </si>
  <si>
    <r>
      <t xml:space="preserve">1971, Best Novella, </t>
    </r>
    <r>
      <rPr>
        <b/>
        <sz val="9"/>
        <rFont val="Arial"/>
        <family val="0"/>
      </rPr>
      <t>The Missing Man</t>
    </r>
  </si>
  <si>
    <r>
      <t xml:space="preserve">1969, Best Novel, </t>
    </r>
    <r>
      <rPr>
        <b/>
        <sz val="9"/>
        <rFont val="Arial"/>
        <family val="0"/>
      </rPr>
      <t>Stand on Zanzibar</t>
    </r>
  </si>
  <si>
    <r>
      <t xml:space="preserve">1968, Best Novel, </t>
    </r>
    <r>
      <rPr>
        <b/>
        <sz val="9"/>
        <rFont val="Arial"/>
        <family val="0"/>
      </rPr>
      <t>Rite of Passage</t>
    </r>
  </si>
  <si>
    <r>
      <t xml:space="preserve">1968, Best Novelette, </t>
    </r>
    <r>
      <rPr>
        <b/>
        <sz val="9"/>
        <rFont val="Arial"/>
        <family val="0"/>
      </rPr>
      <t>Mother to the World</t>
    </r>
  </si>
  <si>
    <r>
      <t xml:space="preserve">1967, Best Novella, </t>
    </r>
    <r>
      <rPr>
        <b/>
        <sz val="9"/>
        <rFont val="Arial"/>
        <family val="0"/>
      </rPr>
      <t>Behold the Man</t>
    </r>
  </si>
  <si>
    <r>
      <t xml:space="preserve">1966, Best Short Story, </t>
    </r>
    <r>
      <rPr>
        <b/>
        <sz val="9"/>
        <rFont val="Arial"/>
        <family val="0"/>
      </rPr>
      <t>The Secret Place</t>
    </r>
  </si>
  <si>
    <r>
      <t xml:space="preserve">1963, Best Novel, </t>
    </r>
    <r>
      <rPr>
        <b/>
        <sz val="9"/>
        <rFont val="Arial"/>
        <family val="0"/>
      </rPr>
      <t>The Man in the High Castle</t>
    </r>
  </si>
  <si>
    <r>
      <t xml:space="preserve">1959, Best Short Story, </t>
    </r>
    <r>
      <rPr>
        <b/>
        <sz val="9"/>
        <rFont val="Arial"/>
        <family val="0"/>
      </rPr>
      <t>That Hell-Bound Train</t>
    </r>
  </si>
  <si>
    <r>
      <t xml:space="preserve">1958, Best Short Story, </t>
    </r>
    <r>
      <rPr>
        <b/>
        <sz val="9"/>
        <rFont val="Arial"/>
        <family val="0"/>
      </rPr>
      <t>Or All the Seas With Oysters</t>
    </r>
  </si>
  <si>
    <r>
      <t xml:space="preserve">1955, Best Novel, </t>
    </r>
    <r>
      <rPr>
        <b/>
        <sz val="9"/>
        <rFont val="Arial"/>
        <family val="0"/>
      </rPr>
      <t>They'd Rather Be Right</t>
    </r>
  </si>
  <si>
    <r>
      <t xml:space="preserve">1955, Best Short Story, </t>
    </r>
    <r>
      <rPr>
        <b/>
        <sz val="9"/>
        <rFont val="Arial"/>
        <family val="0"/>
      </rPr>
      <t>Allamagoosa</t>
    </r>
  </si>
  <si>
    <r>
      <t xml:space="preserve">1954*, Best Novel, </t>
    </r>
    <r>
      <rPr>
        <b/>
        <sz val="9"/>
        <rFont val="Arial"/>
        <family val="0"/>
      </rPr>
      <t>Fahrenheit 451</t>
    </r>
  </si>
  <si>
    <r>
      <t xml:space="preserve">1953, Best Novel, </t>
    </r>
    <r>
      <rPr>
        <b/>
        <sz val="9"/>
        <rFont val="Arial"/>
        <family val="0"/>
      </rPr>
      <t>The Demolished Man</t>
    </r>
  </si>
  <si>
    <r>
      <t xml:space="preserve">1950*, Best Short Story, </t>
    </r>
    <r>
      <rPr>
        <b/>
        <sz val="9"/>
        <rFont val="Arial"/>
        <family val="0"/>
      </rPr>
      <t>To Serve Man</t>
    </r>
  </si>
  <si>
    <r>
      <t xml:space="preserve">1946*, Best Novella, </t>
    </r>
    <r>
      <rPr>
        <b/>
        <sz val="9"/>
        <rFont val="Arial"/>
        <family val="0"/>
      </rPr>
      <t>Animal Farm</t>
    </r>
  </si>
  <si>
    <r>
      <t xml:space="preserve">1946*, Best Short Story, </t>
    </r>
    <r>
      <rPr>
        <b/>
        <sz val="9"/>
        <rFont val="Arial"/>
        <family val="0"/>
      </rPr>
      <t>Uncommon Sense</t>
    </r>
  </si>
  <si>
    <t>George R R Martin</t>
  </si>
  <si>
    <t>Frederick Pohl</t>
  </si>
  <si>
    <t>Jeanne Robinson</t>
  </si>
  <si>
    <t>Gordon Dickson</t>
  </si>
  <si>
    <t>Geoffrey Landis</t>
  </si>
  <si>
    <t>Robert Sawyer</t>
  </si>
  <si>
    <t>Karen Joy Fowler</t>
  </si>
  <si>
    <t>Elizabeth Hand</t>
  </si>
  <si>
    <t>Carol Emshwiller</t>
  </si>
  <si>
    <t>Walter Jon Williams</t>
  </si>
  <si>
    <t>Jane Yolen</t>
  </si>
  <si>
    <t>Bruce Holland Rogers</t>
  </si>
  <si>
    <t>Esther Friesner</t>
  </si>
  <si>
    <t>James Morrow</t>
  </si>
  <si>
    <t>Pat Murphy</t>
  </si>
  <si>
    <t>Gardner Dozois</t>
  </si>
  <si>
    <t>Edward Bryant</t>
  </si>
  <si>
    <t>Michael Bishop</t>
  </si>
  <si>
    <t>Gene Wolfe</t>
  </si>
  <si>
    <t>Greg Benford</t>
  </si>
  <si>
    <t>Charles L Grant</t>
  </si>
  <si>
    <t>Michael Chabon</t>
  </si>
  <si>
    <t>Jack McDevitt</t>
  </si>
  <si>
    <t>Eileen Gunn</t>
  </si>
  <si>
    <t>Elizabeth Moon</t>
  </si>
  <si>
    <t>Jeffrey Ford</t>
  </si>
  <si>
    <t>Richard Chwedyk</t>
  </si>
  <si>
    <t>Catherine Asaro</t>
  </si>
  <si>
    <t>Severna Park</t>
  </si>
  <si>
    <t>Linda Nagata</t>
  </si>
  <si>
    <t>Mary Turzillo</t>
  </si>
  <si>
    <t>Leslie What</t>
  </si>
  <si>
    <t>Sheila Finch</t>
  </si>
  <si>
    <t>Jerry Oltion</t>
  </si>
  <si>
    <t>Nicola Griffith</t>
  </si>
  <si>
    <t>Jack Dann</t>
  </si>
  <si>
    <t>Martha Soukup</t>
  </si>
  <si>
    <t>Jack Cady</t>
  </si>
  <si>
    <t>Pamela Sargent</t>
  </si>
  <si>
    <t>Mike Connor</t>
  </si>
  <si>
    <r>
      <t xml:space="preserve">1988, Best Short Story, </t>
    </r>
    <r>
      <rPr>
        <b/>
        <sz val="9"/>
        <rFont val="Arial"/>
        <family val="0"/>
      </rPr>
      <t>Bible Stories for Adults, No. 17: The Deluge</t>
    </r>
  </si>
  <si>
    <r>
      <t xml:space="preserve">1992, Best Novella, </t>
    </r>
    <r>
      <rPr>
        <b/>
        <sz val="9"/>
        <rFont val="Arial"/>
        <family val="0"/>
      </rPr>
      <t>City of Truth</t>
    </r>
  </si>
  <si>
    <r>
      <t xml:space="preserve">1987, Best Novel, </t>
    </r>
    <r>
      <rPr>
        <b/>
        <sz val="9"/>
        <rFont val="Arial"/>
        <family val="0"/>
      </rPr>
      <t>The Falling Woman</t>
    </r>
  </si>
  <si>
    <r>
      <t xml:space="preserve">1982, Best Novel, </t>
    </r>
    <r>
      <rPr>
        <b/>
        <sz val="9"/>
        <rFont val="Arial"/>
        <family val="0"/>
      </rPr>
      <t>No Enemy but Time</t>
    </r>
  </si>
  <si>
    <r>
      <t xml:space="preserve">1978, Best Novelette, </t>
    </r>
    <r>
      <rPr>
        <b/>
        <sz val="9"/>
        <rFont val="Arial"/>
        <family val="0"/>
      </rPr>
      <t>Eyes of Amber</t>
    </r>
  </si>
  <si>
    <r>
      <t xml:space="preserve">1981, Best Novel, </t>
    </r>
    <r>
      <rPr>
        <b/>
        <sz val="9"/>
        <rFont val="Arial"/>
        <family val="0"/>
      </rPr>
      <t>The Snow Queen</t>
    </r>
  </si>
  <si>
    <r>
      <t xml:space="preserve">1978, Best Short Story, </t>
    </r>
    <r>
      <rPr>
        <b/>
        <sz val="9"/>
        <rFont val="Arial"/>
        <family val="0"/>
      </rPr>
      <t>Stone</t>
    </r>
  </si>
  <si>
    <r>
      <t xml:space="preserve">1979, Best Short Story, </t>
    </r>
    <r>
      <rPr>
        <b/>
        <sz val="9"/>
        <rFont val="Arial"/>
        <family val="0"/>
      </rPr>
      <t>giANTS</t>
    </r>
  </si>
  <si>
    <r>
      <t xml:space="preserve">1973, Best Novella, </t>
    </r>
    <r>
      <rPr>
        <b/>
        <sz val="9"/>
        <rFont val="Arial"/>
        <family val="0"/>
      </rPr>
      <t>The Death of Doctor Island</t>
    </r>
  </si>
  <si>
    <r>
      <t xml:space="preserve">1981, Best Novel, </t>
    </r>
    <r>
      <rPr>
        <b/>
        <sz val="9"/>
        <rFont val="Arial"/>
        <family val="0"/>
      </rPr>
      <t>The Claw of the Conciliator</t>
    </r>
  </si>
  <si>
    <r>
      <t xml:space="preserve">1980, Best Novel, </t>
    </r>
    <r>
      <rPr>
        <b/>
        <sz val="9"/>
        <rFont val="Arial"/>
        <family val="0"/>
      </rPr>
      <t>Timescape</t>
    </r>
  </si>
  <si>
    <r>
      <t xml:space="preserve">1978, Best Novelette, </t>
    </r>
    <r>
      <rPr>
        <b/>
        <sz val="9"/>
        <rFont val="Arial"/>
        <family val="0"/>
      </rPr>
      <t>A Glow of Candles, a Unicorn's Eye</t>
    </r>
  </si>
  <si>
    <r>
      <t xml:space="preserve">1976, Best Short Story, </t>
    </r>
    <r>
      <rPr>
        <b/>
        <sz val="9"/>
        <rFont val="Arial"/>
        <family val="0"/>
      </rPr>
      <t>A Crowd of Shadows</t>
    </r>
  </si>
  <si>
    <r>
      <t xml:space="preserve">1968, Best Novella, </t>
    </r>
    <r>
      <rPr>
        <b/>
        <sz val="9"/>
        <rFont val="Arial"/>
        <family val="0"/>
      </rPr>
      <t>Riders of the Purple Wage</t>
    </r>
    <r>
      <rPr>
        <sz val="9"/>
        <rFont val="Arial"/>
        <family val="0"/>
      </rPr>
      <t xml:space="preserve"> (tie)</t>
    </r>
  </si>
  <si>
    <r>
      <t xml:space="preserve">1972, Best Novel, </t>
    </r>
    <r>
      <rPr>
        <b/>
        <sz val="9"/>
        <rFont val="Arial"/>
        <family val="0"/>
      </rPr>
      <t>To Your Scattered Bodies Go</t>
    </r>
  </si>
  <si>
    <r>
      <t xml:space="preserve">1955, Best Novelette, </t>
    </r>
    <r>
      <rPr>
        <b/>
        <sz val="9"/>
        <rFont val="Arial"/>
        <family val="0"/>
      </rPr>
      <t>The Darfsteller</t>
    </r>
  </si>
  <si>
    <r>
      <t xml:space="preserve">1961, Best Novel, </t>
    </r>
    <r>
      <rPr>
        <b/>
        <sz val="9"/>
        <rFont val="Arial"/>
        <family val="0"/>
      </rPr>
      <t>A Canticle for Leibowitz</t>
    </r>
  </si>
  <si>
    <r>
      <t xml:space="preserve">1950*, Best Novelette, </t>
    </r>
    <r>
      <rPr>
        <b/>
        <sz val="9"/>
        <rFont val="Arial"/>
        <family val="0"/>
      </rPr>
      <t>The Little Black Bag</t>
    </r>
  </si>
  <si>
    <r>
      <t xml:space="preserve">1973, Best Short Story, </t>
    </r>
    <r>
      <rPr>
        <b/>
        <sz val="9"/>
        <rFont val="Arial"/>
        <family val="0"/>
      </rPr>
      <t>The Meeting</t>
    </r>
    <r>
      <rPr>
        <sz val="9"/>
        <rFont val="Arial"/>
        <family val="0"/>
      </rPr>
      <t>, (with Frederik Pohl)</t>
    </r>
  </si>
  <si>
    <r>
      <t xml:space="preserve">1946*, Best Novelette, </t>
    </r>
    <r>
      <rPr>
        <b/>
        <sz val="9"/>
        <rFont val="Arial"/>
        <family val="0"/>
      </rPr>
      <t>First Contact</t>
    </r>
  </si>
  <si>
    <r>
      <t xml:space="preserve">1956, Best Novelette, </t>
    </r>
    <r>
      <rPr>
        <b/>
        <sz val="9"/>
        <rFont val="Arial"/>
        <family val="0"/>
      </rPr>
      <t>Exploration Team</t>
    </r>
  </si>
  <si>
    <r>
      <t xml:space="preserve">2007, Best Novel, </t>
    </r>
    <r>
      <rPr>
        <b/>
        <sz val="9"/>
        <rFont val="Arial"/>
        <family val="0"/>
      </rPr>
      <t>The Yiddish Policemen's Union</t>
    </r>
  </si>
  <si>
    <r>
      <t>2007, Best Novella, </t>
    </r>
    <r>
      <rPr>
        <b/>
        <sz val="9"/>
        <rFont val="Arial"/>
        <family val="0"/>
      </rPr>
      <t>A Billion Eves</t>
    </r>
  </si>
  <si>
    <r>
      <t>2007, Best Novelette, </t>
    </r>
    <r>
      <rPr>
        <b/>
        <sz val="9"/>
        <rFont val="Arial"/>
        <family val="0"/>
      </rPr>
      <t>The Djinn's Wife</t>
    </r>
  </si>
  <si>
    <r>
      <t>2007, Best Short Story, </t>
    </r>
    <r>
      <rPr>
        <b/>
        <sz val="9"/>
        <rFont val="Arial"/>
        <family val="0"/>
      </rPr>
      <t>Impossible Dreams</t>
    </r>
  </si>
  <si>
    <r>
      <t xml:space="preserve">2006, Best Novel, </t>
    </r>
    <r>
      <rPr>
        <b/>
        <sz val="9"/>
        <rFont val="Arial"/>
        <family val="0"/>
      </rPr>
      <t>Seeker</t>
    </r>
  </si>
  <si>
    <r>
      <t>2006, Best Novel, </t>
    </r>
    <r>
      <rPr>
        <b/>
        <sz val="9"/>
        <rFont val="Arial"/>
        <family val="0"/>
      </rPr>
      <t>Spin</t>
    </r>
  </si>
  <si>
    <r>
      <t>2005, Best Short Story, </t>
    </r>
    <r>
      <rPr>
        <b/>
        <sz val="9"/>
        <rFont val="Arial"/>
        <family val="0"/>
      </rPr>
      <t>Tk'tk'tk</t>
    </r>
  </si>
  <si>
    <r>
      <t xml:space="preserve">2005, Best Novel, </t>
    </r>
    <r>
      <rPr>
        <b/>
        <sz val="9"/>
        <rFont val="Arial"/>
        <family val="0"/>
      </rPr>
      <t>Jonathan Strange &amp; Mr. Norrell</t>
    </r>
  </si>
  <si>
    <r>
      <t xml:space="preserve">2004, Best Novelette, </t>
    </r>
    <r>
      <rPr>
        <b/>
        <sz val="9"/>
        <rFont val="Arial"/>
        <family val="0"/>
      </rPr>
      <t>Basement Magic</t>
    </r>
  </si>
  <si>
    <r>
      <t xml:space="preserve">2004, Best Short Story, </t>
    </r>
    <r>
      <rPr>
        <b/>
        <sz val="9"/>
        <rFont val="Arial"/>
        <family val="0"/>
      </rPr>
      <t>Coming to Terms</t>
    </r>
  </si>
  <si>
    <r>
      <t xml:space="preserve">2003, Best Novel, </t>
    </r>
    <r>
      <rPr>
        <b/>
        <sz val="9"/>
        <rFont val="Arial"/>
        <family val="0"/>
      </rPr>
      <t>The Speed of Dark</t>
    </r>
  </si>
  <si>
    <r>
      <t xml:space="preserve">2002, Best Novella, </t>
    </r>
    <r>
      <rPr>
        <b/>
        <sz val="9"/>
        <rFont val="Arial"/>
        <family val="0"/>
      </rPr>
      <t>Bronte's Egg</t>
    </r>
  </si>
  <si>
    <r>
      <t xml:space="preserve">2001, Best Novel, </t>
    </r>
    <r>
      <rPr>
        <b/>
        <sz val="9"/>
        <rFont val="Arial"/>
        <family val="0"/>
      </rPr>
      <t>The Quantum Rose</t>
    </r>
  </si>
  <si>
    <r>
      <t xml:space="preserve">2001, Best Short Story, </t>
    </r>
    <r>
      <rPr>
        <b/>
        <sz val="9"/>
        <rFont val="Arial"/>
        <family val="0"/>
      </rPr>
      <t>The Cure for Everything</t>
    </r>
  </si>
  <si>
    <r>
      <t xml:space="preserve">2001, Best Novel, </t>
    </r>
    <r>
      <rPr>
        <b/>
        <sz val="9"/>
        <rFont val="Arial"/>
        <family val="0"/>
      </rPr>
      <t>Harry Potter and the Goblet of Fire</t>
    </r>
  </si>
  <si>
    <r>
      <t xml:space="preserve">2001, Best Novelette, </t>
    </r>
    <r>
      <rPr>
        <b/>
        <sz val="9"/>
        <rFont val="Arial"/>
        <family val="0"/>
      </rPr>
      <t>Millennium Babies</t>
    </r>
  </si>
  <si>
    <r>
      <t xml:space="preserve">2001, Best Short Story, </t>
    </r>
    <r>
      <rPr>
        <b/>
        <sz val="9"/>
        <rFont val="Arial"/>
        <family val="0"/>
      </rPr>
      <t>Different Kinds of Darkness</t>
    </r>
  </si>
  <si>
    <r>
      <t xml:space="preserve">1998, Best Novelette, </t>
    </r>
    <r>
      <rPr>
        <b/>
        <sz val="9"/>
        <rFont val="Arial"/>
        <family val="0"/>
      </rPr>
      <t>We Will Drink A Fish Together</t>
    </r>
  </si>
  <si>
    <r>
      <t xml:space="preserve">1996, Best Novel, </t>
    </r>
    <r>
      <rPr>
        <b/>
        <sz val="9"/>
        <rFont val="Arial"/>
        <family val="0"/>
      </rPr>
      <t>Slow River</t>
    </r>
  </si>
  <si>
    <r>
      <t xml:space="preserve">1996, Best Novel, </t>
    </r>
    <r>
      <rPr>
        <b/>
        <sz val="9"/>
        <rFont val="Arial"/>
        <family val="0"/>
      </rPr>
      <t>The Diamond Age</t>
    </r>
  </si>
  <si>
    <r>
      <t xml:space="preserve">1996, Best Short Story, </t>
    </r>
    <r>
      <rPr>
        <b/>
        <sz val="9"/>
        <rFont val="Arial"/>
        <family val="0"/>
      </rPr>
      <t>The Lincoln Train</t>
    </r>
  </si>
  <si>
    <r>
      <t xml:space="preserve">1994, Best Novella, </t>
    </r>
    <r>
      <rPr>
        <b/>
        <sz val="9"/>
        <rFont val="Arial"/>
        <family val="0"/>
      </rPr>
      <t>Down in the Bottomlands</t>
    </r>
  </si>
  <si>
    <r>
      <t xml:space="preserve">1966, Best Novella, </t>
    </r>
    <r>
      <rPr>
        <b/>
        <sz val="9"/>
        <rFont val="Arial"/>
        <family val="0"/>
      </rPr>
      <t>Call Him Lord</t>
    </r>
  </si>
  <si>
    <r>
      <t xml:space="preserve">1981, Best Novelette, </t>
    </r>
    <r>
      <rPr>
        <b/>
        <sz val="9"/>
        <rFont val="Arial"/>
        <family val="0"/>
      </rPr>
      <t>The Cloak and the Staff</t>
    </r>
  </si>
  <si>
    <r>
      <t xml:space="preserve">1981, Best Novella, </t>
    </r>
    <r>
      <rPr>
        <b/>
        <sz val="9"/>
        <rFont val="Arial"/>
        <family val="0"/>
      </rPr>
      <t>Lost Dorsai</t>
    </r>
  </si>
  <si>
    <r>
      <t>2006, Best Novella, </t>
    </r>
    <r>
      <rPr>
        <b/>
        <sz val="9"/>
        <rFont val="Arial"/>
        <family val="0"/>
      </rPr>
      <t>Burn</t>
    </r>
  </si>
  <si>
    <r>
      <t xml:space="preserve">2000, Best Novella, </t>
    </r>
    <r>
      <rPr>
        <b/>
        <sz val="9"/>
        <rFont val="Arial"/>
        <family val="0"/>
      </rPr>
      <t xml:space="preserve">10 </t>
    </r>
    <r>
      <rPr>
        <b/>
        <vertAlign val="superscript"/>
        <sz val="9"/>
        <rFont val="Arial"/>
        <family val="0"/>
      </rPr>
      <t>16</t>
    </r>
    <r>
      <rPr>
        <b/>
        <sz val="9"/>
        <rFont val="Arial"/>
        <family val="0"/>
      </rPr>
      <t xml:space="preserve"> to 1</t>
    </r>
  </si>
  <si>
    <r>
      <t xml:space="preserve">1992, Best Short Story, </t>
    </r>
    <r>
      <rPr>
        <b/>
        <sz val="9"/>
        <rFont val="Arial"/>
        <family val="0"/>
      </rPr>
      <t>A Walk in the Sun</t>
    </r>
  </si>
  <si>
    <r>
      <t xml:space="preserve">1989, Best Short Story, </t>
    </r>
    <r>
      <rPr>
        <b/>
        <sz val="9"/>
        <rFont val="Arial"/>
        <family val="0"/>
      </rPr>
      <t>Ripples in the Dirac Sea</t>
    </r>
  </si>
  <si>
    <r>
      <t xml:space="preserve">2003, Best Short Story, </t>
    </r>
    <r>
      <rPr>
        <b/>
        <sz val="9"/>
        <rFont val="Arial"/>
        <family val="0"/>
      </rPr>
      <t>Falling Onto Mars</t>
    </r>
  </si>
  <si>
    <r>
      <t xml:space="preserve">2003, Best Novel, </t>
    </r>
    <r>
      <rPr>
        <b/>
        <sz val="9"/>
        <rFont val="Arial"/>
        <family val="0"/>
      </rPr>
      <t>Hominids</t>
    </r>
  </si>
  <si>
    <r>
      <t xml:space="preserve">1995, Best Novel, </t>
    </r>
    <r>
      <rPr>
        <b/>
        <sz val="9"/>
        <rFont val="Arial"/>
        <family val="0"/>
      </rPr>
      <t>The Terminal Experiment</t>
    </r>
  </si>
  <si>
    <r>
      <t xml:space="preserve">1986, Best Novella, </t>
    </r>
    <r>
      <rPr>
        <b/>
        <sz val="9"/>
        <rFont val="Arial"/>
        <family val="0"/>
      </rPr>
      <t>R &amp; R</t>
    </r>
  </si>
  <si>
    <r>
      <t xml:space="preserve">1983, Best Novella, </t>
    </r>
    <r>
      <rPr>
        <b/>
        <sz val="9"/>
        <rFont val="Arial"/>
        <family val="0"/>
      </rPr>
      <t>Souls</t>
    </r>
  </si>
  <si>
    <r>
      <t xml:space="preserve">1968, Best Novella, </t>
    </r>
    <r>
      <rPr>
        <b/>
        <sz val="9"/>
        <rFont val="Arial"/>
        <family val="0"/>
      </rPr>
      <t>Weyr Search</t>
    </r>
    <r>
      <rPr>
        <sz val="9"/>
        <rFont val="Arial"/>
        <family val="0"/>
      </rPr>
      <t xml:space="preserve"> (tie)</t>
    </r>
  </si>
  <si>
    <r>
      <t xml:space="preserve">1968, Best Novella, </t>
    </r>
    <r>
      <rPr>
        <b/>
        <sz val="9"/>
        <rFont val="Arial"/>
        <family val="0"/>
      </rPr>
      <t>Dragonrider</t>
    </r>
  </si>
  <si>
    <r>
      <t xml:space="preserve">1962, Best Short Fiction, the </t>
    </r>
    <r>
      <rPr>
        <b/>
        <sz val="9"/>
        <rFont val="Arial"/>
        <family val="0"/>
      </rPr>
      <t>"Hothouse"</t>
    </r>
    <r>
      <rPr>
        <sz val="9"/>
        <rFont val="Arial"/>
        <family val="0"/>
      </rPr>
      <t xml:space="preserve"> series</t>
    </r>
  </si>
  <si>
    <r>
      <t xml:space="preserve">1965, Best Novella, </t>
    </r>
    <r>
      <rPr>
        <b/>
        <sz val="9"/>
        <rFont val="Arial"/>
        <family val="0"/>
      </rPr>
      <t>The Saliva Tree</t>
    </r>
    <r>
      <rPr>
        <sz val="9"/>
        <rFont val="Arial"/>
        <family val="0"/>
      </rPr>
      <t xml:space="preserve"> (tie)</t>
    </r>
  </si>
  <si>
    <r>
      <t xml:space="preserve">1950*, Best Novel, </t>
    </r>
    <r>
      <rPr>
        <b/>
        <sz val="9"/>
        <rFont val="Arial"/>
        <family val="0"/>
      </rPr>
      <t>Farmer in The Sky</t>
    </r>
  </si>
  <si>
    <r>
      <t xml:space="preserve">1950*, Best Novella, </t>
    </r>
    <r>
      <rPr>
        <b/>
        <sz val="9"/>
        <rFont val="Arial"/>
        <family val="0"/>
      </rPr>
      <t>The Man Who Sold the Moon</t>
    </r>
  </si>
  <si>
    <r>
      <t xml:space="preserve">1960, Best Novel, </t>
    </r>
    <r>
      <rPr>
        <b/>
        <sz val="9"/>
        <rFont val="Arial"/>
        <family val="0"/>
      </rPr>
      <t>Starship Troopers</t>
    </r>
  </si>
  <si>
    <r>
      <t xml:space="preserve">1962, Best Novel, </t>
    </r>
    <r>
      <rPr>
        <b/>
        <sz val="9"/>
        <rFont val="Arial"/>
        <family val="0"/>
      </rPr>
      <t>Stranger in a Strange Land</t>
    </r>
  </si>
  <si>
    <r>
      <t xml:space="preserve">1967, Best Novel, </t>
    </r>
    <r>
      <rPr>
        <b/>
        <sz val="9"/>
        <rFont val="Arial"/>
        <family val="0"/>
      </rPr>
      <t>The Moon Is a Harsh Mistress</t>
    </r>
  </si>
  <si>
    <r>
      <t xml:space="preserve">1993, Best Novel, </t>
    </r>
    <r>
      <rPr>
        <b/>
        <sz val="9"/>
        <rFont val="Arial"/>
        <family val="0"/>
      </rPr>
      <t>A Fire Upon the Deep</t>
    </r>
    <r>
      <rPr>
        <sz val="9"/>
        <rFont val="Arial"/>
        <family val="0"/>
      </rPr>
      <t xml:space="preserve"> (tie)</t>
    </r>
  </si>
  <si>
    <r>
      <t xml:space="preserve">2002, Best Novella, </t>
    </r>
    <r>
      <rPr>
        <b/>
        <sz val="9"/>
        <rFont val="Arial"/>
        <family val="0"/>
      </rPr>
      <t>Fast Times at Fairmont High</t>
    </r>
  </si>
  <si>
    <r>
      <t xml:space="preserve">2004, Best Novella, </t>
    </r>
    <r>
      <rPr>
        <b/>
        <sz val="9"/>
        <rFont val="Arial"/>
        <family val="0"/>
      </rPr>
      <t>The Cookie Monster</t>
    </r>
  </si>
  <si>
    <r>
      <t xml:space="preserve">2007, Best Novel, </t>
    </r>
    <r>
      <rPr>
        <b/>
        <sz val="9"/>
        <rFont val="Arial"/>
        <family val="0"/>
      </rPr>
      <t>Rainbows End</t>
    </r>
  </si>
  <si>
    <r>
      <t xml:space="preserve">1979, Best Short Story, </t>
    </r>
    <r>
      <rPr>
        <b/>
        <sz val="9"/>
        <rFont val="Arial"/>
        <family val="0"/>
      </rPr>
      <t>Cassandra</t>
    </r>
  </si>
  <si>
    <r>
      <t xml:space="preserve">1982, Best Novel, </t>
    </r>
    <r>
      <rPr>
        <b/>
        <sz val="9"/>
        <rFont val="Arial"/>
        <family val="0"/>
      </rPr>
      <t>Downbelow Station</t>
    </r>
  </si>
  <si>
    <r>
      <t xml:space="preserve">1989, Best Novel, </t>
    </r>
    <r>
      <rPr>
        <b/>
        <sz val="9"/>
        <rFont val="Arial"/>
        <family val="0"/>
      </rPr>
      <t>Cyteen</t>
    </r>
  </si>
  <si>
    <r>
      <t xml:space="preserve">1954*, Best Novella, </t>
    </r>
    <r>
      <rPr>
        <b/>
        <sz val="9"/>
        <rFont val="Arial"/>
        <family val="0"/>
      </rPr>
      <t>A Case of Conscience</t>
    </r>
  </si>
  <si>
    <r>
      <t xml:space="preserve">1954*, Best Novelette, </t>
    </r>
    <r>
      <rPr>
        <b/>
        <sz val="9"/>
        <rFont val="Arial"/>
        <family val="0"/>
      </rPr>
      <t>Earthman, Come Home</t>
    </r>
  </si>
  <si>
    <r>
      <t xml:space="preserve">1959, Best Novel, </t>
    </r>
    <r>
      <rPr>
        <b/>
        <sz val="9"/>
        <rFont val="Arial"/>
        <family val="0"/>
      </rPr>
      <t>A Case of Conscience</t>
    </r>
  </si>
  <si>
    <r>
      <t xml:space="preserve">2007, Best Short Story, </t>
    </r>
    <r>
      <rPr>
        <b/>
        <sz val="9"/>
        <rFont val="Arial"/>
        <family val="0"/>
      </rPr>
      <t>Always</t>
    </r>
  </si>
  <si>
    <r>
      <t xml:space="preserve">1995, Best Novella, </t>
    </r>
    <r>
      <rPr>
        <b/>
        <sz val="9"/>
        <rFont val="Arial"/>
        <family val="0"/>
      </rPr>
      <t>Last Summer at Mars Hill</t>
    </r>
  </si>
  <si>
    <r>
      <t xml:space="preserve">2006, Best Short Story, </t>
    </r>
    <r>
      <rPr>
        <b/>
        <sz val="9"/>
        <rFont val="Arial"/>
        <family val="0"/>
      </rPr>
      <t>Echo</t>
    </r>
  </si>
  <si>
    <r>
      <t>2</t>
    </r>
    <r>
      <rPr>
        <b/>
        <sz val="9"/>
        <rFont val="Arial"/>
        <family val="0"/>
      </rPr>
      <t> </t>
    </r>
  </si>
  <si>
    <r>
      <t xml:space="preserve">2002, Best Short Story, </t>
    </r>
    <r>
      <rPr>
        <b/>
        <sz val="9"/>
        <rFont val="Arial"/>
        <family val="0"/>
      </rPr>
      <t>Creature</t>
    </r>
  </si>
  <si>
    <r>
      <t>2005, Best Short Story, </t>
    </r>
    <r>
      <rPr>
        <b/>
        <sz val="9"/>
        <rFont val="Arial"/>
        <family val="0"/>
      </rPr>
      <t>I Live with You</t>
    </r>
  </si>
  <si>
    <r>
      <t xml:space="preserve">2004, Best Novella, </t>
    </r>
    <r>
      <rPr>
        <b/>
        <sz val="9"/>
        <rFont val="Arial"/>
        <family val="0"/>
      </rPr>
      <t>The Green Leopard Plague</t>
    </r>
  </si>
  <si>
    <r>
      <t xml:space="preserve">1997, Best Novelette, </t>
    </r>
    <r>
      <rPr>
        <b/>
        <sz val="9"/>
        <rFont val="Arial"/>
        <family val="0"/>
      </rPr>
      <t>Bicycle Repairman</t>
    </r>
  </si>
  <si>
    <r>
      <t xml:space="preserve">1997, Best Short Story, </t>
    </r>
    <r>
      <rPr>
        <b/>
        <sz val="9"/>
        <rFont val="Arial"/>
        <family val="0"/>
      </rPr>
      <t>Sister Emily's Lightship</t>
    </r>
  </si>
  <si>
    <r>
      <t xml:space="preserve">1998, Best Novelette, </t>
    </r>
    <r>
      <rPr>
        <b/>
        <sz val="9"/>
        <rFont val="Arial"/>
        <family val="0"/>
      </rPr>
      <t>Lost Girls</t>
    </r>
  </si>
  <si>
    <r>
      <t xml:space="preserve">1996, Best Novella, </t>
    </r>
    <r>
      <rPr>
        <b/>
        <sz val="9"/>
        <rFont val="Arial"/>
        <family val="0"/>
      </rPr>
      <t>The Death of Captain Future</t>
    </r>
  </si>
  <si>
    <r>
      <t xml:space="preserve">1998, Best Novella, </t>
    </r>
    <r>
      <rPr>
        <b/>
        <sz val="9"/>
        <rFont val="Arial"/>
        <family val="0"/>
      </rPr>
      <t>...Where Angels Fear To Tread</t>
    </r>
  </si>
  <si>
    <r>
      <t xml:space="preserve">1995, Best Short Story, </t>
    </r>
    <r>
      <rPr>
        <b/>
        <sz val="9"/>
        <rFont val="Arial"/>
        <family val="0"/>
      </rPr>
      <t>Death and the Librarian</t>
    </r>
  </si>
  <si>
    <r>
      <t xml:space="preserve">1996, Best Short Story, </t>
    </r>
    <r>
      <rPr>
        <b/>
        <sz val="9"/>
        <rFont val="Arial"/>
        <family val="0"/>
      </rPr>
      <t>A Birthday</t>
    </r>
  </si>
  <si>
    <r>
      <t xml:space="preserve">1964, Best Novel, </t>
    </r>
    <r>
      <rPr>
        <b/>
        <sz val="9"/>
        <rFont val="Arial"/>
        <family val="0"/>
      </rPr>
      <t>Way Station</t>
    </r>
  </si>
  <si>
    <r>
      <t xml:space="preserve">1981, Best Short Story, </t>
    </r>
    <r>
      <rPr>
        <b/>
        <sz val="9"/>
        <rFont val="Arial"/>
        <family val="0"/>
      </rPr>
      <t>Grotto of the Dancing Deer</t>
    </r>
  </si>
  <si>
    <r>
      <t>Dreamsnake</t>
    </r>
    <r>
      <rPr>
        <sz val="9"/>
        <rFont val="Arial"/>
        <family val="0"/>
      </rPr>
      <t xml:space="preserve"> [review]</t>
    </r>
  </si>
  <si>
    <r>
      <t xml:space="preserve">1997, Best Novel, </t>
    </r>
    <r>
      <rPr>
        <b/>
        <sz val="9"/>
        <rFont val="Arial"/>
        <family val="0"/>
      </rPr>
      <t>The Moon and the Sun</t>
    </r>
  </si>
  <si>
    <r>
      <t xml:space="preserve">1977, Best Novella, </t>
    </r>
    <r>
      <rPr>
        <b/>
        <sz val="9"/>
        <rFont val="Arial"/>
        <family val="0"/>
      </rPr>
      <t>By Any Other Name</t>
    </r>
    <r>
      <rPr>
        <sz val="9"/>
        <rFont val="Arial"/>
        <family val="0"/>
      </rPr>
      <t xml:space="preserve"> (tie)</t>
    </r>
  </si>
  <si>
    <r>
      <t xml:space="preserve">1977, Best Novella, </t>
    </r>
    <r>
      <rPr>
        <b/>
        <sz val="9"/>
        <rFont val="Arial"/>
        <family val="0"/>
      </rPr>
      <t xml:space="preserve">Stardance </t>
    </r>
    <r>
      <rPr>
        <sz val="9"/>
        <rFont val="Arial"/>
        <family val="0"/>
      </rPr>
      <t>(with Jeanne Robinson)</t>
    </r>
  </si>
  <si>
    <r>
      <t xml:space="preserve">1978, Best Novella, </t>
    </r>
    <r>
      <rPr>
        <b/>
        <sz val="9"/>
        <rFont val="Arial"/>
        <family val="0"/>
      </rPr>
      <t xml:space="preserve">Stardance </t>
    </r>
    <r>
      <rPr>
        <sz val="9"/>
        <rFont val="Arial"/>
        <family val="0"/>
      </rPr>
      <t>(with Jeanne Robinson)</t>
    </r>
  </si>
  <si>
    <r>
      <t>Bears Discover Fire</t>
    </r>
    <r>
      <rPr>
        <sz val="9"/>
        <rFont val="Arial"/>
        <family val="0"/>
      </rPr>
      <t xml:space="preserve"> [review]</t>
    </r>
  </si>
  <si>
    <r>
      <t xml:space="preserve">2000, Best Short Story, </t>
    </r>
    <r>
      <rPr>
        <b/>
        <sz val="9"/>
        <rFont val="Arial"/>
        <family val="0"/>
      </rPr>
      <t>macs</t>
    </r>
    <r>
      <rPr>
        <sz val="9"/>
        <rFont val="Arial"/>
        <family val="0"/>
      </rPr>
      <t xml:space="preserve"> [discussion]</t>
    </r>
  </si>
  <si>
    <r>
      <t xml:space="preserve">1963, Best Short Fiction, </t>
    </r>
    <r>
      <rPr>
        <b/>
        <sz val="9"/>
        <rFont val="Arial"/>
        <family val="0"/>
      </rPr>
      <t>The Dragon Masters</t>
    </r>
  </si>
  <si>
    <r>
      <t xml:space="preserve">1966, Best Novelette, </t>
    </r>
    <r>
      <rPr>
        <b/>
        <sz val="9"/>
        <rFont val="Arial"/>
        <family val="0"/>
      </rPr>
      <t>The Last Castle</t>
    </r>
  </si>
  <si>
    <r>
      <t xml:space="preserve">1967, Best Novelette, </t>
    </r>
    <r>
      <rPr>
        <b/>
        <sz val="9"/>
        <rFont val="Arial"/>
        <family val="0"/>
      </rPr>
      <t>The Last Castle</t>
    </r>
  </si>
  <si>
    <r>
      <t>2005, Best Novelette, </t>
    </r>
    <r>
      <rPr>
        <b/>
        <sz val="9"/>
        <rFont val="Arial"/>
        <family val="0"/>
      </rPr>
      <t>Two Hearts</t>
    </r>
  </si>
  <si>
    <r>
      <t xml:space="preserve">1994, Best Novelette, </t>
    </r>
    <r>
      <rPr>
        <b/>
        <sz val="9"/>
        <rFont val="Arial"/>
        <family val="0"/>
      </rPr>
      <t>Georgia on My Mind</t>
    </r>
    <r>
      <rPr>
        <sz val="9"/>
        <rFont val="Arial"/>
        <family val="0"/>
      </rPr>
      <t xml:space="preserve"> [review]</t>
    </r>
  </si>
  <si>
    <r>
      <t xml:space="preserve">1993, Best Novelette, </t>
    </r>
    <r>
      <rPr>
        <b/>
        <sz val="9"/>
        <rFont val="Arial"/>
        <family val="0"/>
      </rPr>
      <t>Georgia on My Mind</t>
    </r>
    <r>
      <rPr>
        <sz val="9"/>
        <rFont val="Arial"/>
        <family val="0"/>
      </rPr>
      <t xml:space="preserve"> [review]</t>
    </r>
  </si>
  <si>
    <r>
      <t>Georgia on My Mind</t>
    </r>
    <r>
      <rPr>
        <sz val="9"/>
        <rFont val="Arial"/>
        <family val="0"/>
      </rPr>
      <t xml:space="preserve"> [review]</t>
    </r>
  </si>
  <si>
    <r>
      <t xml:space="preserve">1985, Best Novel, </t>
    </r>
    <r>
      <rPr>
        <b/>
        <sz val="9"/>
        <rFont val="Arial"/>
        <family val="0"/>
      </rPr>
      <t>Neuromancer</t>
    </r>
  </si>
  <si>
    <r>
      <t xml:space="preserve">1984, Best Novel, </t>
    </r>
    <r>
      <rPr>
        <b/>
        <sz val="9"/>
        <rFont val="Arial"/>
        <family val="0"/>
      </rPr>
      <t>Neuromancer</t>
    </r>
  </si>
  <si>
    <r>
      <t>Enemy Mine</t>
    </r>
    <r>
      <rPr>
        <sz val="9"/>
        <rFont val="Arial"/>
        <family val="0"/>
      </rPr>
      <t xml:space="preserve"> [review]</t>
    </r>
  </si>
  <si>
    <r>
      <t xml:space="preserve">1978, Best Novella, </t>
    </r>
    <r>
      <rPr>
        <b/>
        <sz val="9"/>
        <rFont val="Arial"/>
        <family val="0"/>
      </rPr>
      <t xml:space="preserve">Stardance </t>
    </r>
    <r>
      <rPr>
        <sz val="9"/>
        <rFont val="Arial"/>
        <family val="0"/>
      </rPr>
      <t>(with Spider Robinson)</t>
    </r>
  </si>
  <si>
    <r>
      <t xml:space="preserve">1977, Best Novella, </t>
    </r>
    <r>
      <rPr>
        <b/>
        <sz val="9"/>
        <rFont val="Arial"/>
        <family val="0"/>
      </rPr>
      <t xml:space="preserve">Stardance </t>
    </r>
    <r>
      <rPr>
        <sz val="9"/>
        <rFont val="Arial"/>
        <family val="0"/>
      </rPr>
      <t>(with Spider Robinson)</t>
    </r>
  </si>
  <si>
    <r>
      <t xml:space="preserve">1971, Best Short Story, </t>
    </r>
    <r>
      <rPr>
        <b/>
        <sz val="9"/>
        <rFont val="Arial"/>
        <family val="0"/>
      </rPr>
      <t>Slow Sculpture</t>
    </r>
  </si>
  <si>
    <r>
      <t xml:space="preserve">1970, Best Novelette, </t>
    </r>
    <r>
      <rPr>
        <b/>
        <sz val="9"/>
        <rFont val="Arial"/>
        <family val="0"/>
      </rPr>
      <t>Slow Sculpture</t>
    </r>
  </si>
  <si>
    <r>
      <t>Dune</t>
    </r>
    <r>
      <rPr>
        <sz val="9"/>
        <rFont val="Arial"/>
        <family val="0"/>
      </rPr>
      <t xml:space="preserve"> [review]</t>
    </r>
  </si>
  <si>
    <r>
      <t xml:space="preserve">1971, Best Novel, </t>
    </r>
    <r>
      <rPr>
        <b/>
        <sz val="9"/>
        <rFont val="Arial"/>
        <family val="0"/>
      </rPr>
      <t>A Time of Changes</t>
    </r>
  </si>
  <si>
    <r>
      <t xml:space="preserve">1971, Best Short Story, </t>
    </r>
    <r>
      <rPr>
        <b/>
        <sz val="9"/>
        <rFont val="Arial"/>
        <family val="0"/>
      </rPr>
      <t>Good News from the Vatican</t>
    </r>
  </si>
  <si>
    <r>
      <t xml:space="preserve">1999, Best Short Story, </t>
    </r>
    <r>
      <rPr>
        <b/>
        <sz val="9"/>
        <rFont val="Arial"/>
        <family val="0"/>
      </rPr>
      <t>The Very Pulse of the Machine</t>
    </r>
  </si>
  <si>
    <r>
      <t xml:space="preserve">1991, Best Novel, </t>
    </r>
    <r>
      <rPr>
        <b/>
        <sz val="9"/>
        <rFont val="Arial"/>
        <family val="0"/>
      </rPr>
      <t>Stations of the Tide</t>
    </r>
  </si>
  <si>
    <r>
      <t xml:space="preserve">2002, Best Short Story, </t>
    </r>
    <r>
      <rPr>
        <b/>
        <sz val="9"/>
        <rFont val="Arial"/>
        <family val="0"/>
      </rPr>
      <t>The Dog Said Bow-Wow</t>
    </r>
  </si>
  <si>
    <r>
      <t xml:space="preserve">2003, Best Novelette, </t>
    </r>
    <r>
      <rPr>
        <b/>
        <sz val="9"/>
        <rFont val="Arial"/>
        <family val="0"/>
      </rPr>
      <t>Slow Life</t>
    </r>
  </si>
  <si>
    <r>
      <t xml:space="preserve">2004, Best Novelette, </t>
    </r>
    <r>
      <rPr>
        <b/>
        <sz val="9"/>
        <rFont val="Arial"/>
        <family val="0"/>
      </rPr>
      <t>Legions of Time</t>
    </r>
  </si>
  <si>
    <r>
      <t xml:space="preserve">1994, Best Novel, </t>
    </r>
    <r>
      <rPr>
        <b/>
        <sz val="9"/>
        <rFont val="Arial"/>
        <family val="0"/>
      </rPr>
      <t>Green Mars</t>
    </r>
  </si>
  <si>
    <r>
      <t xml:space="preserve">1987, Best Novella, </t>
    </r>
    <r>
      <rPr>
        <b/>
        <sz val="9"/>
        <rFont val="Arial"/>
        <family val="0"/>
      </rPr>
      <t>The Blind Geometer</t>
    </r>
  </si>
  <si>
    <r>
      <t xml:space="preserve">1997, Best Novel, </t>
    </r>
    <r>
      <rPr>
        <b/>
        <sz val="9"/>
        <rFont val="Arial"/>
        <family val="0"/>
      </rPr>
      <t>Blue Mars</t>
    </r>
  </si>
  <si>
    <r>
      <t xml:space="preserve">1993, Best Novel, </t>
    </r>
    <r>
      <rPr>
        <b/>
        <sz val="9"/>
        <rFont val="Arial"/>
        <family val="0"/>
      </rPr>
      <t>Red Mars</t>
    </r>
  </si>
  <si>
    <r>
      <t xml:space="preserve">2005, Best Novelette, </t>
    </r>
    <r>
      <rPr>
        <b/>
        <sz val="9"/>
        <rFont val="Arial"/>
        <family val="0"/>
      </rPr>
      <t>The Faery Handbag </t>
    </r>
    <r>
      <rPr>
        <sz val="9"/>
        <rFont val="Arial"/>
        <family val="0"/>
      </rPr>
      <t>[see review]</t>
    </r>
  </si>
  <si>
    <r>
      <t xml:space="preserve">2001, Best Novelette, </t>
    </r>
    <r>
      <rPr>
        <b/>
        <sz val="9"/>
        <rFont val="Arial"/>
        <family val="0"/>
      </rPr>
      <t>Louise's Ghost</t>
    </r>
  </si>
  <si>
    <r>
      <t>The Faery Handbag </t>
    </r>
    <r>
      <rPr>
        <sz val="9"/>
        <rFont val="Arial"/>
        <family val="0"/>
      </rPr>
      <t>[see review]</t>
    </r>
  </si>
  <si>
    <r>
      <t>2005, Best Novella, </t>
    </r>
    <r>
      <rPr>
        <b/>
        <sz val="9"/>
        <rFont val="Arial"/>
        <family val="0"/>
      </rPr>
      <t>Magic for Beginners</t>
    </r>
  </si>
  <si>
    <r>
      <t>2005, Best Novelette, </t>
    </r>
    <r>
      <rPr>
        <b/>
        <sz val="9"/>
        <rFont val="Arial"/>
        <family val="0"/>
      </rPr>
      <t>The Faery Handbag </t>
    </r>
    <r>
      <rPr>
        <sz val="9"/>
        <rFont val="Arial"/>
        <family val="0"/>
      </rPr>
      <t>[see review]</t>
    </r>
  </si>
  <si>
    <r>
      <t xml:space="preserve">1977, Best Novel, </t>
    </r>
    <r>
      <rPr>
        <b/>
        <sz val="9"/>
        <rFont val="Arial"/>
        <family val="0"/>
      </rPr>
      <t>Where Late the Sweet Birds Sang</t>
    </r>
  </si>
  <si>
    <r>
      <t xml:space="preserve">1968, Best Short Story, </t>
    </r>
    <r>
      <rPr>
        <b/>
        <sz val="9"/>
        <rFont val="Arial"/>
        <family val="0"/>
      </rPr>
      <t>The Planners</t>
    </r>
  </si>
  <si>
    <r>
      <t xml:space="preserve">1986, Best Novelette, </t>
    </r>
    <r>
      <rPr>
        <b/>
        <sz val="9"/>
        <rFont val="Arial"/>
        <family val="0"/>
      </rPr>
      <t>The Girl Who Fell into the Sky</t>
    </r>
  </si>
  <si>
    <r>
      <t xml:space="preserve">1965, Best Short Story, </t>
    </r>
    <r>
      <rPr>
        <b/>
        <sz val="9"/>
        <rFont val="Arial"/>
        <family val="0"/>
      </rPr>
      <t>Soldier, Ask Not</t>
    </r>
  </si>
  <si>
    <r>
      <t xml:space="preserve">1986, Best Novella, </t>
    </r>
    <r>
      <rPr>
        <b/>
        <sz val="9"/>
        <rFont val="Arial"/>
        <family val="0"/>
      </rPr>
      <t>Twenty-four Views of Mount Fuji, by Hokusai</t>
    </r>
  </si>
  <si>
    <r>
      <t xml:space="preserve">1987, Best Novelette, </t>
    </r>
    <r>
      <rPr>
        <b/>
        <sz val="9"/>
        <rFont val="Arial"/>
        <family val="0"/>
      </rPr>
      <t>Permafrost</t>
    </r>
  </si>
  <si>
    <r>
      <t xml:space="preserve">1975, Best Novella, </t>
    </r>
    <r>
      <rPr>
        <b/>
        <sz val="9"/>
        <rFont val="Arial"/>
        <family val="0"/>
      </rPr>
      <t>A Song for Lya</t>
    </r>
  </si>
  <si>
    <r>
      <t xml:space="preserve">1985, Best Novelette, </t>
    </r>
    <r>
      <rPr>
        <b/>
        <sz val="9"/>
        <rFont val="Arial"/>
        <family val="0"/>
      </rPr>
      <t>Portraits of His Children</t>
    </r>
  </si>
  <si>
    <r>
      <t xml:space="preserve">1980, Best Short Story, </t>
    </r>
    <r>
      <rPr>
        <b/>
        <sz val="9"/>
        <rFont val="Arial"/>
        <family val="0"/>
      </rPr>
      <t>The Way of Cross and Dragon</t>
    </r>
  </si>
  <si>
    <r>
      <t xml:space="preserve">1997, Best Novella, </t>
    </r>
    <r>
      <rPr>
        <b/>
        <sz val="9"/>
        <rFont val="Arial"/>
        <family val="0"/>
      </rPr>
      <t>Blood of The Dragon</t>
    </r>
  </si>
  <si>
    <r>
      <t xml:space="preserve">1973, Best Short Story, </t>
    </r>
    <r>
      <rPr>
        <b/>
        <sz val="9"/>
        <rFont val="Arial"/>
        <family val="0"/>
      </rPr>
      <t>The Meeting</t>
    </r>
    <r>
      <rPr>
        <sz val="9"/>
        <rFont val="Arial"/>
        <family val="0"/>
      </rPr>
      <t>, (with C. M. Kornbluth)</t>
    </r>
  </si>
  <si>
    <r>
      <t xml:space="preserve">1976, Best Novel, </t>
    </r>
    <r>
      <rPr>
        <b/>
        <sz val="9"/>
        <rFont val="Arial"/>
        <family val="0"/>
      </rPr>
      <t>Man Plus</t>
    </r>
  </si>
  <si>
    <r>
      <t>Gateway</t>
    </r>
    <r>
      <rPr>
        <sz val="9"/>
        <rFont val="Arial"/>
        <family val="0"/>
      </rPr>
      <t xml:space="preserve"> [review]</t>
    </r>
  </si>
  <si>
    <r>
      <t xml:space="preserve">1986, Best Short Story, </t>
    </r>
    <r>
      <rPr>
        <b/>
        <sz val="9"/>
        <rFont val="Arial"/>
        <family val="0"/>
      </rPr>
      <t>Fermi and Frost</t>
    </r>
  </si>
  <si>
    <r>
      <t xml:space="preserve">1974, Best Novella, </t>
    </r>
    <r>
      <rPr>
        <b/>
        <sz val="9"/>
        <rFont val="Arial"/>
        <family val="0"/>
      </rPr>
      <t>The Girl Who Was Plugged In</t>
    </r>
  </si>
  <si>
    <r>
      <t xml:space="preserve">1973, Best Short Story, </t>
    </r>
    <r>
      <rPr>
        <b/>
        <sz val="9"/>
        <rFont val="Arial"/>
        <family val="0"/>
      </rPr>
      <t>Love Is the Plan, the Plan Is Death</t>
    </r>
  </si>
  <si>
    <r>
      <t xml:space="preserve">1977, Best Novella, </t>
    </r>
    <r>
      <rPr>
        <b/>
        <sz val="9"/>
        <rFont val="Arial"/>
        <family val="0"/>
      </rPr>
      <t>Houston, Houston, Do You Read?</t>
    </r>
    <r>
      <rPr>
        <sz val="9"/>
        <rFont val="Arial"/>
        <family val="0"/>
      </rPr>
      <t xml:space="preserve"> (tie)</t>
    </r>
  </si>
  <si>
    <r>
      <t xml:space="preserve">1976, Best Novella, </t>
    </r>
    <r>
      <rPr>
        <b/>
        <sz val="9"/>
        <rFont val="Arial"/>
        <family val="0"/>
      </rPr>
      <t>Houston, Houston, Do You Read?</t>
    </r>
  </si>
  <si>
    <r>
      <t xml:space="preserve">1977, Best Novelette, </t>
    </r>
    <r>
      <rPr>
        <b/>
        <sz val="9"/>
        <rFont val="Arial"/>
        <family val="0"/>
      </rPr>
      <t xml:space="preserve">The Screwfly Solution </t>
    </r>
    <r>
      <rPr>
        <sz val="9"/>
        <rFont val="Arial"/>
        <family val="0"/>
      </rPr>
      <t>(as Raccoona Sheldon)</t>
    </r>
  </si>
  <si>
    <r>
      <t xml:space="preserve">1970, Best Novel, </t>
    </r>
    <r>
      <rPr>
        <b/>
        <sz val="9"/>
        <rFont val="Arial"/>
        <family val="0"/>
      </rPr>
      <t>Ringworld</t>
    </r>
  </si>
  <si>
    <r>
      <t xml:space="preserve">1971, Best Novel, </t>
    </r>
    <r>
      <rPr>
        <b/>
        <sz val="9"/>
        <rFont val="Arial"/>
        <family val="0"/>
      </rPr>
      <t>Ringworld</t>
    </r>
  </si>
  <si>
    <r>
      <t xml:space="preserve">1992, Best Novella, </t>
    </r>
    <r>
      <rPr>
        <b/>
        <sz val="9"/>
        <rFont val="Arial"/>
        <family val="0"/>
      </rPr>
      <t>Beggars in Spain</t>
    </r>
    <r>
      <rPr>
        <sz val="9"/>
        <rFont val="Arial"/>
        <family val="0"/>
      </rPr>
      <t xml:space="preserve"> [review]</t>
    </r>
  </si>
  <si>
    <r>
      <t>Beggars in Spain</t>
    </r>
    <r>
      <rPr>
        <sz val="9"/>
        <rFont val="Arial"/>
        <family val="0"/>
      </rPr>
      <t xml:space="preserve"> [review]</t>
    </r>
  </si>
  <si>
    <r>
      <t xml:space="preserve">1991, Best Novella, </t>
    </r>
    <r>
      <rPr>
        <b/>
        <sz val="9"/>
        <rFont val="Arial"/>
        <family val="0"/>
      </rPr>
      <t>Beggars in Spain</t>
    </r>
    <r>
      <rPr>
        <sz val="9"/>
        <rFont val="Arial"/>
        <family val="0"/>
      </rPr>
      <t xml:space="preserve"> [review]</t>
    </r>
  </si>
  <si>
    <r>
      <t xml:space="preserve">2007, Best Novella, </t>
    </r>
    <r>
      <rPr>
        <b/>
        <sz val="9"/>
        <rFont val="Arial"/>
        <family val="0"/>
      </rPr>
      <t>Fountain of Age</t>
    </r>
  </si>
  <si>
    <r>
      <t xml:space="preserve">1990, Best Novelette, </t>
    </r>
    <r>
      <rPr>
        <b/>
        <sz val="9"/>
        <rFont val="Arial"/>
        <family val="0"/>
      </rPr>
      <t>Tower of Babylon</t>
    </r>
  </si>
  <si>
    <r>
      <t>Hell Is the Absence of God </t>
    </r>
    <r>
      <rPr>
        <sz val="9"/>
        <rFont val="Arial"/>
        <family val="0"/>
      </rPr>
      <t>[review]</t>
    </r>
  </si>
  <si>
    <r>
      <t xml:space="preserve">1999, Best Novella, </t>
    </r>
    <r>
      <rPr>
        <b/>
        <sz val="9"/>
        <rFont val="Arial"/>
        <family val="0"/>
      </rPr>
      <t>Story of Your Life</t>
    </r>
  </si>
  <si>
    <r>
      <t xml:space="preserve">2007, Best Novelette, </t>
    </r>
    <r>
      <rPr>
        <b/>
        <sz val="9"/>
        <rFont val="Arial"/>
        <family val="0"/>
      </rPr>
      <t>The Merchant and the Alchemist's Gate</t>
    </r>
  </si>
  <si>
    <r>
      <t xml:space="preserve">1970, Best Short Story, </t>
    </r>
    <r>
      <rPr>
        <b/>
        <sz val="9"/>
        <rFont val="Arial"/>
        <family val="0"/>
      </rPr>
      <t>Time Considered as a Helix of Semi-Precious Stones</t>
    </r>
  </si>
  <si>
    <r>
      <t xml:space="preserve">1966, Best Novel, </t>
    </r>
    <r>
      <rPr>
        <b/>
        <sz val="9"/>
        <rFont val="Arial"/>
        <family val="0"/>
      </rPr>
      <t>Babel-17</t>
    </r>
    <r>
      <rPr>
        <sz val="9"/>
        <rFont val="Arial"/>
        <family val="0"/>
      </rPr>
      <t xml:space="preserve"> (tie)</t>
    </r>
  </si>
  <si>
    <r>
      <t xml:space="preserve">1967, Best Novel, </t>
    </r>
    <r>
      <rPr>
        <b/>
        <sz val="9"/>
        <rFont val="Arial"/>
        <family val="0"/>
      </rPr>
      <t>The Einstein Intersection</t>
    </r>
  </si>
  <si>
    <r>
      <t xml:space="preserve">1967, Best Short Story, </t>
    </r>
    <r>
      <rPr>
        <b/>
        <sz val="9"/>
        <rFont val="Arial"/>
        <family val="0"/>
      </rPr>
      <t>Aye, and Gomorrah</t>
    </r>
  </si>
  <si>
    <r>
      <t xml:space="preserve">1969, Best Novelette, </t>
    </r>
    <r>
      <rPr>
        <b/>
        <sz val="9"/>
        <rFont val="Arial"/>
        <family val="0"/>
      </rPr>
      <t>Time Considered as a Helix of Semi-Precious Stones</t>
    </r>
  </si>
  <si>
    <r>
      <t xml:space="preserve">1984, Best Short Story, </t>
    </r>
    <r>
      <rPr>
        <b/>
        <sz val="9"/>
        <rFont val="Arial"/>
        <family val="0"/>
      </rPr>
      <t>Speech Sounds</t>
    </r>
  </si>
  <si>
    <r>
      <t xml:space="preserve">1984, Best Novelette, </t>
    </r>
    <r>
      <rPr>
        <b/>
        <sz val="9"/>
        <rFont val="Arial"/>
        <family val="0"/>
      </rPr>
      <t>Bloodchild</t>
    </r>
    <r>
      <rPr>
        <sz val="9"/>
        <rFont val="Arial"/>
        <family val="0"/>
      </rPr>
      <t xml:space="preserve"> [review]</t>
    </r>
  </si>
  <si>
    <r>
      <t>Bloodchild</t>
    </r>
    <r>
      <rPr>
        <sz val="9"/>
        <rFont val="Arial"/>
        <family val="0"/>
      </rPr>
      <t xml:space="preserve"> [review]</t>
    </r>
  </si>
  <si>
    <r>
      <t xml:space="preserve">1985, Best Novelette, </t>
    </r>
    <r>
      <rPr>
        <b/>
        <sz val="9"/>
        <rFont val="Arial"/>
        <family val="0"/>
      </rPr>
      <t>Bloodchild</t>
    </r>
    <r>
      <rPr>
        <sz val="9"/>
        <rFont val="Arial"/>
        <family val="0"/>
      </rPr>
      <t xml:space="preserve"> [review]</t>
    </r>
  </si>
  <si>
    <r>
      <t xml:space="preserve">1999, Best Novel, </t>
    </r>
    <r>
      <rPr>
        <b/>
        <sz val="9"/>
        <rFont val="Arial"/>
        <family val="0"/>
      </rPr>
      <t>Parable of the Talents</t>
    </r>
  </si>
  <si>
    <r>
      <t xml:space="preserve">1984, Best Novel, </t>
    </r>
    <r>
      <rPr>
        <b/>
        <sz val="9"/>
        <rFont val="Arial"/>
        <family val="0"/>
      </rPr>
      <t>Startide Rising</t>
    </r>
  </si>
  <si>
    <r>
      <t xml:space="preserve">1983, Best Novel, </t>
    </r>
    <r>
      <rPr>
        <b/>
        <sz val="9"/>
        <rFont val="Arial"/>
        <family val="0"/>
      </rPr>
      <t>Startide Rising</t>
    </r>
  </si>
  <si>
    <r>
      <t xml:space="preserve">1985, Best Short Story, </t>
    </r>
    <r>
      <rPr>
        <b/>
        <sz val="9"/>
        <rFont val="Arial"/>
        <family val="0"/>
      </rPr>
      <t>The Crystal Spheres</t>
    </r>
  </si>
  <si>
    <r>
      <t xml:space="preserve">1988, Best Novel, </t>
    </r>
    <r>
      <rPr>
        <b/>
        <sz val="9"/>
        <rFont val="Arial"/>
        <family val="0"/>
      </rPr>
      <t>The Uplift War</t>
    </r>
  </si>
  <si>
    <r>
      <t xml:space="preserve">1959, Best Novelette, </t>
    </r>
    <r>
      <rPr>
        <b/>
        <sz val="9"/>
        <rFont val="Arial"/>
        <family val="0"/>
      </rPr>
      <t>The Big Front Yard</t>
    </r>
  </si>
  <si>
    <r>
      <t xml:space="preserve">1980, Best Short Story, </t>
    </r>
    <r>
      <rPr>
        <b/>
        <sz val="9"/>
        <rFont val="Arial"/>
        <family val="0"/>
      </rPr>
      <t>Grotto of the Dancing Deer</t>
    </r>
  </si>
  <si>
    <r>
      <t xml:space="preserve">1969, Best Novella, </t>
    </r>
    <r>
      <rPr>
        <b/>
        <sz val="9"/>
        <rFont val="Arial"/>
        <family val="0"/>
      </rPr>
      <t>A Boy and His Dog</t>
    </r>
  </si>
  <si>
    <r>
      <t xml:space="preserve">1969, Best Short Story, </t>
    </r>
    <r>
      <rPr>
        <b/>
        <sz val="9"/>
        <rFont val="Arial"/>
        <family val="0"/>
      </rPr>
      <t>The Beast That Shouted Love at the Heart of the World</t>
    </r>
  </si>
  <si>
    <r>
      <t xml:space="preserve">1977, Best Short Story, </t>
    </r>
    <r>
      <rPr>
        <b/>
        <sz val="9"/>
        <rFont val="Arial"/>
        <family val="0"/>
      </rPr>
      <t>Jeffty Is Five</t>
    </r>
  </si>
  <si>
    <r>
      <t xml:space="preserve">1974, Best Novelette, </t>
    </r>
    <r>
      <rPr>
        <b/>
        <sz val="9"/>
        <rFont val="Arial"/>
        <family val="0"/>
      </rPr>
      <t>The Deathbird</t>
    </r>
  </si>
  <si>
    <r>
      <t xml:space="preserve">1975, Best Novelette, </t>
    </r>
    <r>
      <rPr>
        <b/>
        <sz val="9"/>
        <rFont val="Arial"/>
        <family val="0"/>
      </rPr>
      <t>Adrift Just Off the Islets of Langerhans: Latitude 38° 54' N, Longitude 77° 00' 13" W</t>
    </r>
  </si>
  <si>
    <r>
      <t xml:space="preserve">1978, Best Short Story, </t>
    </r>
    <r>
      <rPr>
        <b/>
        <sz val="9"/>
        <rFont val="Arial"/>
        <family val="0"/>
      </rPr>
      <t>Jeffty Is Five</t>
    </r>
  </si>
  <si>
    <r>
      <t xml:space="preserve">1990, Best Novella, </t>
    </r>
    <r>
      <rPr>
        <b/>
        <sz val="9"/>
        <rFont val="Arial"/>
        <family val="0"/>
      </rPr>
      <t>The Mountains of Mourning</t>
    </r>
  </si>
  <si>
    <r>
      <t xml:space="preserve">1988, Best Novel, </t>
    </r>
    <r>
      <rPr>
        <b/>
        <sz val="9"/>
        <rFont val="Arial"/>
        <family val="0"/>
      </rPr>
      <t>Falling Free</t>
    </r>
  </si>
  <si>
    <r>
      <t xml:space="preserve">1991, Best Novel, </t>
    </r>
    <r>
      <rPr>
        <b/>
        <sz val="9"/>
        <rFont val="Arial"/>
        <family val="0"/>
      </rPr>
      <t>The Vor Game</t>
    </r>
  </si>
  <si>
    <r>
      <t xml:space="preserve">1989, Best Novella, </t>
    </r>
    <r>
      <rPr>
        <b/>
        <sz val="9"/>
        <rFont val="Arial"/>
        <family val="0"/>
      </rPr>
      <t>The Mountains of Mourning</t>
    </r>
  </si>
  <si>
    <r>
      <t xml:space="preserve">2004, Best Novel, </t>
    </r>
    <r>
      <rPr>
        <b/>
        <sz val="9"/>
        <rFont val="Arial"/>
        <family val="0"/>
      </rPr>
      <t>Paladin of Souls</t>
    </r>
  </si>
  <si>
    <r>
      <t xml:space="preserve">1995, Best Novel, </t>
    </r>
    <r>
      <rPr>
        <b/>
        <sz val="9"/>
        <rFont val="Arial"/>
        <family val="0"/>
      </rPr>
      <t>Mirror Dance</t>
    </r>
  </si>
  <si>
    <r>
      <t xml:space="preserve">1954*, Best Short Story, </t>
    </r>
    <r>
      <rPr>
        <b/>
        <sz val="9"/>
        <rFont val="Arial"/>
        <family val="0"/>
      </rPr>
      <t>The Nine Billion Names of God</t>
    </r>
  </si>
  <si>
    <r>
      <t xml:space="preserve">1972, Best Novella, </t>
    </r>
    <r>
      <rPr>
        <b/>
        <sz val="9"/>
        <rFont val="Arial"/>
        <family val="0"/>
      </rPr>
      <t>A Meeting with Medusa</t>
    </r>
  </si>
  <si>
    <r>
      <t xml:space="preserve">1956, Best Short Story, </t>
    </r>
    <r>
      <rPr>
        <b/>
        <sz val="9"/>
        <rFont val="Arial"/>
        <family val="0"/>
      </rPr>
      <t>The Star</t>
    </r>
  </si>
  <si>
    <r>
      <t xml:space="preserve">1973, Best Novel, </t>
    </r>
    <r>
      <rPr>
        <b/>
        <sz val="9"/>
        <rFont val="Arial"/>
        <family val="0"/>
      </rPr>
      <t>Rendezvous with Rama</t>
    </r>
  </si>
  <si>
    <r>
      <t xml:space="preserve">1974, Best Novel, </t>
    </r>
    <r>
      <rPr>
        <b/>
        <sz val="9"/>
        <rFont val="Arial"/>
        <family val="0"/>
      </rPr>
      <t>Rendezvous with Rama</t>
    </r>
  </si>
  <si>
    <r>
      <t>Blood Music</t>
    </r>
    <r>
      <rPr>
        <sz val="9"/>
        <rFont val="Arial"/>
        <family val="0"/>
      </rPr>
      <t xml:space="preserve"> [review]</t>
    </r>
  </si>
  <si>
    <r>
      <t xml:space="preserve">1987, Best Short Story, </t>
    </r>
    <r>
      <rPr>
        <b/>
        <sz val="9"/>
        <rFont val="Arial"/>
        <family val="0"/>
      </rPr>
      <t>Tangents</t>
    </r>
  </si>
  <si>
    <r>
      <t xml:space="preserve">1983, Best Novella, </t>
    </r>
    <r>
      <rPr>
        <b/>
        <sz val="9"/>
        <rFont val="Arial"/>
        <family val="0"/>
      </rPr>
      <t>Hardfought</t>
    </r>
  </si>
  <si>
    <r>
      <t xml:space="preserve">1986, Best Short Story, </t>
    </r>
    <r>
      <rPr>
        <b/>
        <sz val="9"/>
        <rFont val="Arial"/>
        <family val="0"/>
      </rPr>
      <t>Tangents</t>
    </r>
  </si>
  <si>
    <r>
      <t xml:space="preserve">1994, Best Novel, </t>
    </r>
    <r>
      <rPr>
        <b/>
        <sz val="9"/>
        <rFont val="Arial"/>
        <family val="0"/>
      </rPr>
      <t>Moving Mars</t>
    </r>
  </si>
  <si>
    <r>
      <t xml:space="preserve">1946*, Best Novel, </t>
    </r>
    <r>
      <rPr>
        <b/>
        <sz val="9"/>
        <rFont val="Arial"/>
        <family val="0"/>
      </rPr>
      <t>The Mule</t>
    </r>
  </si>
  <si>
    <r>
      <t>The Gods Themselves</t>
    </r>
    <r>
      <rPr>
        <sz val="9"/>
        <rFont val="Arial"/>
        <family val="0"/>
      </rPr>
      <t xml:space="preserve"> [review]</t>
    </r>
  </si>
  <si>
    <r>
      <t>The Bicentennial Man</t>
    </r>
    <r>
      <rPr>
        <sz val="9"/>
        <rFont val="Arial"/>
        <family val="0"/>
      </rPr>
      <t xml:space="preserve"> [review]</t>
    </r>
  </si>
  <si>
    <r>
      <t xml:space="preserve">1983, Best Novel, </t>
    </r>
    <r>
      <rPr>
        <b/>
        <sz val="9"/>
        <rFont val="Arial"/>
        <family val="0"/>
      </rPr>
      <t>Foundation's Edge</t>
    </r>
  </si>
  <si>
    <r>
      <t>American Gods</t>
    </r>
    <r>
      <rPr>
        <sz val="9"/>
        <rFont val="Arial"/>
        <family val="0"/>
      </rPr>
      <t xml:space="preserve"> [review]</t>
    </r>
  </si>
  <si>
    <r>
      <t xml:space="preserve">2003, Best Novella, </t>
    </r>
    <r>
      <rPr>
        <b/>
        <sz val="9"/>
        <rFont val="Arial"/>
        <family val="0"/>
      </rPr>
      <t>Coraline</t>
    </r>
  </si>
  <si>
    <r>
      <t xml:space="preserve">2004, Best Short Story, </t>
    </r>
    <r>
      <rPr>
        <b/>
        <sz val="9"/>
        <rFont val="Arial"/>
        <family val="0"/>
      </rPr>
      <t>A Study in Emerald</t>
    </r>
  </si>
  <si>
    <r>
      <t xml:space="preserve">1987, Best Novel, </t>
    </r>
    <r>
      <rPr>
        <b/>
        <sz val="9"/>
        <rFont val="Arial"/>
        <family val="0"/>
      </rPr>
      <t>Speaker for the Dead</t>
    </r>
  </si>
  <si>
    <r>
      <t xml:space="preserve">1986, Best Novel, </t>
    </r>
    <r>
      <rPr>
        <b/>
        <sz val="9"/>
        <rFont val="Arial"/>
        <family val="0"/>
      </rPr>
      <t>Speaker for the Dead</t>
    </r>
  </si>
  <si>
    <r>
      <t xml:space="preserve">1988, Best Novella, </t>
    </r>
    <r>
      <rPr>
        <b/>
        <sz val="9"/>
        <rFont val="Arial"/>
        <family val="0"/>
      </rPr>
      <t>Eye for Eye</t>
    </r>
  </si>
  <si>
    <r>
      <t xml:space="preserve">1979, Best Novella, </t>
    </r>
    <r>
      <rPr>
        <b/>
        <sz val="9"/>
        <rFont val="Arial"/>
        <family val="0"/>
      </rPr>
      <t>The Persistence of Vision</t>
    </r>
  </si>
  <si>
    <r>
      <t xml:space="preserve">1978, Best Novella, </t>
    </r>
    <r>
      <rPr>
        <b/>
        <sz val="9"/>
        <rFont val="Arial"/>
        <family val="0"/>
      </rPr>
      <t>The Persistence of Vision</t>
    </r>
  </si>
  <si>
    <r>
      <t xml:space="preserve">1982, Best Short Story, </t>
    </r>
    <r>
      <rPr>
        <b/>
        <sz val="9"/>
        <rFont val="Arial"/>
        <family val="0"/>
      </rPr>
      <t>The Pusher</t>
    </r>
  </si>
  <si>
    <r>
      <t xml:space="preserve">1984, Best Novella, </t>
    </r>
    <r>
      <rPr>
        <b/>
        <sz val="9"/>
        <rFont val="Arial"/>
        <family val="0"/>
      </rPr>
      <t xml:space="preserve">Press Enter </t>
    </r>
  </si>
  <si>
    <r>
      <t xml:space="preserve">1985, Best Novella, </t>
    </r>
    <r>
      <rPr>
        <b/>
        <sz val="9"/>
        <rFont val="Arial"/>
        <family val="0"/>
      </rPr>
      <t xml:space="preserve">Press Enter </t>
    </r>
  </si>
  <si>
    <r>
      <t xml:space="preserve">1966, Best Novel, </t>
    </r>
    <r>
      <rPr>
        <b/>
        <sz val="9"/>
        <rFont val="Arial"/>
        <family val="0"/>
      </rPr>
      <t>... And Call Me Conrad</t>
    </r>
    <r>
      <rPr>
        <sz val="9"/>
        <rFont val="Arial"/>
        <family val="0"/>
      </rPr>
      <t xml:space="preserve"> (tie)</t>
    </r>
  </si>
  <si>
    <r>
      <t xml:space="preserve">1965, Best Novelette, </t>
    </r>
    <r>
      <rPr>
        <b/>
        <sz val="9"/>
        <rFont val="Arial"/>
        <family val="0"/>
      </rPr>
      <t>The Doors of His Face, the Lamps of His Mouth</t>
    </r>
  </si>
  <si>
    <r>
      <t xml:space="preserve">1968, Best Novel, </t>
    </r>
    <r>
      <rPr>
        <b/>
        <sz val="9"/>
        <rFont val="Arial"/>
        <family val="0"/>
      </rPr>
      <t>Lord of Light</t>
    </r>
  </si>
  <si>
    <r>
      <t xml:space="preserve">1965, Best Novella, </t>
    </r>
    <r>
      <rPr>
        <b/>
        <sz val="9"/>
        <rFont val="Arial"/>
        <family val="0"/>
      </rPr>
      <t>He Who Shapes</t>
    </r>
    <r>
      <rPr>
        <sz val="9"/>
        <rFont val="Arial"/>
        <family val="0"/>
      </rPr>
      <t xml:space="preserve"> (tie)</t>
    </r>
  </si>
  <si>
    <r>
      <t xml:space="preserve">1976, Best Novella, </t>
    </r>
    <r>
      <rPr>
        <b/>
        <sz val="9"/>
        <rFont val="Arial"/>
        <family val="0"/>
      </rPr>
      <t>Home Is the Hangman</t>
    </r>
  </si>
  <si>
    <r>
      <t xml:space="preserve">1975, Best Novella, </t>
    </r>
    <r>
      <rPr>
        <b/>
        <sz val="9"/>
        <rFont val="Arial"/>
        <family val="0"/>
      </rPr>
      <t>Home Is the Hangman</t>
    </r>
  </si>
  <si>
    <r>
      <t xml:space="preserve">1982, Best Novelette, </t>
    </r>
    <r>
      <rPr>
        <b/>
        <sz val="9"/>
        <rFont val="Arial"/>
        <family val="0"/>
      </rPr>
      <t>Unicorn Variation</t>
    </r>
  </si>
  <si>
    <r>
      <t>Fire Watch</t>
    </r>
    <r>
      <rPr>
        <sz val="9"/>
        <rFont val="Arial"/>
        <family val="0"/>
      </rPr>
      <t xml:space="preserve"> [review]</t>
    </r>
  </si>
  <si>
    <r>
      <t xml:space="preserve">1989, Best Novella, </t>
    </r>
    <r>
      <rPr>
        <b/>
        <sz val="9"/>
        <rFont val="Arial"/>
        <family val="0"/>
      </rPr>
      <t>The Last of the Winnebagos</t>
    </r>
  </si>
  <si>
    <r>
      <t xml:space="preserve">1982, Best Short Story, </t>
    </r>
    <r>
      <rPr>
        <b/>
        <sz val="9"/>
        <rFont val="Arial"/>
        <family val="0"/>
      </rPr>
      <t>A Letter from the Clearys</t>
    </r>
  </si>
  <si>
    <r>
      <t xml:space="preserve">1988, Best Novella, </t>
    </r>
    <r>
      <rPr>
        <b/>
        <sz val="9"/>
        <rFont val="Arial"/>
        <family val="0"/>
      </rPr>
      <t>The Last of the Winnebagos</t>
    </r>
  </si>
  <si>
    <r>
      <t xml:space="preserve">Doomsday Book </t>
    </r>
    <r>
      <rPr>
        <sz val="9"/>
        <rFont val="Arial"/>
        <family val="0"/>
      </rPr>
      <t>[review]</t>
    </r>
  </si>
  <si>
    <r>
      <t xml:space="preserve">1989, Best Novelette, </t>
    </r>
    <r>
      <rPr>
        <b/>
        <sz val="9"/>
        <rFont val="Arial"/>
        <family val="0"/>
      </rPr>
      <t>At the Rialto</t>
    </r>
  </si>
  <si>
    <r>
      <t>Even the Queen</t>
    </r>
    <r>
      <rPr>
        <sz val="9"/>
        <rFont val="Arial"/>
        <family val="0"/>
      </rPr>
      <t xml:space="preserve"> [review]</t>
    </r>
  </si>
  <si>
    <r>
      <t xml:space="preserve">1994, Best Short Story, </t>
    </r>
    <r>
      <rPr>
        <b/>
        <sz val="9"/>
        <rFont val="Arial"/>
        <family val="0"/>
      </rPr>
      <t>Death on the Nile</t>
    </r>
  </si>
  <si>
    <r>
      <t xml:space="preserve">1997, Best Short Story, </t>
    </r>
    <r>
      <rPr>
        <b/>
        <sz val="9"/>
        <rFont val="Arial"/>
        <family val="0"/>
      </rPr>
      <t>The Soul Selects Her Own Society ...</t>
    </r>
  </si>
  <si>
    <r>
      <t xml:space="preserve">1999, Best Novel, </t>
    </r>
    <r>
      <rPr>
        <b/>
        <sz val="9"/>
        <rFont val="Arial"/>
        <family val="0"/>
      </rPr>
      <t>To Say Nothing of the Dog</t>
    </r>
  </si>
  <si>
    <r>
      <t xml:space="preserve">2000, Best Novelette, </t>
    </r>
    <r>
      <rPr>
        <b/>
        <sz val="9"/>
        <rFont val="Arial"/>
        <family val="0"/>
      </rPr>
      <t>The Winds of Marble Arch</t>
    </r>
  </si>
  <si>
    <r>
      <t xml:space="preserve">2006, Best Novella, </t>
    </r>
    <r>
      <rPr>
        <b/>
        <sz val="9"/>
        <rFont val="Arial"/>
        <family val="0"/>
      </rPr>
      <t>Inside Job</t>
    </r>
  </si>
  <si>
    <r>
      <t xml:space="preserve">1961, Best Short Fiction, </t>
    </r>
    <r>
      <rPr>
        <b/>
        <sz val="9"/>
        <rFont val="Arial"/>
        <family val="0"/>
      </rPr>
      <t>The Longest Voyage</t>
    </r>
  </si>
  <si>
    <r>
      <t xml:space="preserve">1971, Best Novelette, </t>
    </r>
    <r>
      <rPr>
        <b/>
        <sz val="9"/>
        <rFont val="Arial"/>
        <family val="0"/>
      </rPr>
      <t>The Queen of Air and Darkness</t>
    </r>
  </si>
  <si>
    <r>
      <t xml:space="preserve">1964, Best Short Fiction, </t>
    </r>
    <r>
      <rPr>
        <b/>
        <sz val="9"/>
        <rFont val="Arial"/>
        <family val="0"/>
      </rPr>
      <t>No Truce with Kings</t>
    </r>
  </si>
  <si>
    <r>
      <t>Goat Song</t>
    </r>
    <r>
      <rPr>
        <sz val="9"/>
        <rFont val="Arial"/>
        <family val="0"/>
      </rPr>
      <t xml:space="preserve"> [review]</t>
    </r>
  </si>
  <si>
    <r>
      <t xml:space="preserve">1969, Best Novelette, </t>
    </r>
    <r>
      <rPr>
        <b/>
        <sz val="9"/>
        <rFont val="Arial"/>
        <family val="0"/>
      </rPr>
      <t>The Sharing of Flesh</t>
    </r>
  </si>
  <si>
    <r>
      <t xml:space="preserve">1981, Best Novella, </t>
    </r>
    <r>
      <rPr>
        <b/>
        <sz val="9"/>
        <rFont val="Arial"/>
        <family val="0"/>
      </rPr>
      <t>The Saturn Game</t>
    </r>
  </si>
  <si>
    <r>
      <t xml:space="preserve">1972, Best Novella, </t>
    </r>
    <r>
      <rPr>
        <b/>
        <sz val="9"/>
        <rFont val="Arial"/>
        <family val="0"/>
      </rPr>
      <t>The Queen of Air and Darkness</t>
    </r>
  </si>
  <si>
    <r>
      <t xml:space="preserve">1979, Best Novelette, </t>
    </r>
    <r>
      <rPr>
        <b/>
        <sz val="9"/>
        <rFont val="Arial"/>
        <family val="0"/>
      </rPr>
      <t>Hunter's Moon</t>
    </r>
  </si>
  <si>
    <r>
      <t xml:space="preserve">1982, Best Novella, </t>
    </r>
    <r>
      <rPr>
        <b/>
        <sz val="9"/>
        <rFont val="Arial"/>
        <family val="0"/>
      </rPr>
      <t>The Saturn Game</t>
    </r>
  </si>
  <si>
    <r>
      <t>The Forever War</t>
    </r>
    <r>
      <rPr>
        <sz val="9"/>
        <rFont val="Arial"/>
        <family val="0"/>
      </rPr>
      <t xml:space="preserve"> [review]</t>
    </r>
  </si>
  <si>
    <r>
      <t xml:space="preserve">1977, Best Short Story, </t>
    </r>
    <r>
      <rPr>
        <b/>
        <sz val="9"/>
        <rFont val="Arial"/>
        <family val="0"/>
      </rPr>
      <t>Tricentennial</t>
    </r>
  </si>
  <si>
    <r>
      <t xml:space="preserve">1990, Best Novella, </t>
    </r>
    <r>
      <rPr>
        <b/>
        <sz val="9"/>
        <rFont val="Arial"/>
        <family val="0"/>
      </rPr>
      <t>The Hemingway Hoax</t>
    </r>
  </si>
  <si>
    <r>
      <t xml:space="preserve">1991, Best Novella, </t>
    </r>
    <r>
      <rPr>
        <b/>
        <sz val="9"/>
        <rFont val="Arial"/>
        <family val="0"/>
      </rPr>
      <t>The Hemingway Hoax</t>
    </r>
  </si>
  <si>
    <r>
      <t xml:space="preserve">1993, Best Short Story, </t>
    </r>
    <r>
      <rPr>
        <b/>
        <sz val="9"/>
        <rFont val="Arial"/>
        <family val="0"/>
      </rPr>
      <t>Graves</t>
    </r>
  </si>
  <si>
    <r>
      <t>Forever Peace</t>
    </r>
    <r>
      <rPr>
        <sz val="9"/>
        <rFont val="Arial"/>
        <family val="0"/>
      </rPr>
      <t xml:space="preserve"> [review]</t>
    </r>
  </si>
  <si>
    <r>
      <t xml:space="preserve">2005, Best Novel, </t>
    </r>
    <r>
      <rPr>
        <b/>
        <sz val="9"/>
        <rFont val="Arial"/>
        <family val="0"/>
      </rPr>
      <t>Camouflage</t>
    </r>
  </si>
  <si>
    <r>
      <t xml:space="preserve">1958, Best Novel or Best Novelette, </t>
    </r>
    <r>
      <rPr>
        <b/>
        <sz val="9"/>
        <rFont val="Arial"/>
        <family val="0"/>
      </rPr>
      <t>The Big Time</t>
    </r>
  </si>
  <si>
    <r>
      <t>Gonna Roll the Bones</t>
    </r>
    <r>
      <rPr>
        <sz val="9"/>
        <rFont val="Arial"/>
        <family val="0"/>
      </rPr>
      <t xml:space="preserve"> [review]</t>
    </r>
  </si>
  <si>
    <r>
      <t xml:space="preserve">1965, Best Novel, </t>
    </r>
    <r>
      <rPr>
        <b/>
        <sz val="9"/>
        <rFont val="Arial"/>
        <family val="0"/>
      </rPr>
      <t>The Wanderer</t>
    </r>
  </si>
  <si>
    <r>
      <t xml:space="preserve">1970, Best Novella, </t>
    </r>
    <r>
      <rPr>
        <b/>
        <sz val="9"/>
        <rFont val="Arial"/>
        <family val="0"/>
      </rPr>
      <t>Ill Met in Lankhmar</t>
    </r>
  </si>
  <si>
    <r>
      <t>Catch that Zeppelin!</t>
    </r>
    <r>
      <rPr>
        <sz val="9"/>
        <rFont val="Arial"/>
        <family val="0"/>
      </rPr>
      <t xml:space="preserve"> [review]</t>
    </r>
  </si>
  <si>
    <r>
      <t xml:space="preserve">1970, Best Novella, </t>
    </r>
    <r>
      <rPr>
        <b/>
        <sz val="9"/>
        <rFont val="Arial"/>
        <family val="0"/>
      </rPr>
      <t>Ship of Shadows</t>
    </r>
  </si>
  <si>
    <r>
      <t xml:space="preserve">1971, Best Novella, </t>
    </r>
    <r>
      <rPr>
        <b/>
        <sz val="9"/>
        <rFont val="Arial"/>
        <family val="0"/>
      </rPr>
      <t>Ill Met in Lankhmar</t>
    </r>
  </si>
  <si>
    <r>
      <t xml:space="preserve">1970, Best Novel, </t>
    </r>
    <r>
      <rPr>
        <b/>
        <sz val="9"/>
        <rFont val="Arial"/>
        <family val="0"/>
      </rPr>
      <t>The Left Hand of Darkness</t>
    </r>
  </si>
  <si>
    <r>
      <t xml:space="preserve">1969, Best Novel, </t>
    </r>
    <r>
      <rPr>
        <b/>
        <sz val="9"/>
        <rFont val="Arial"/>
        <family val="0"/>
      </rPr>
      <t>The Left Hand of Darkness</t>
    </r>
  </si>
  <si>
    <r>
      <t xml:space="preserve">1973, Best Novella, </t>
    </r>
    <r>
      <rPr>
        <b/>
        <sz val="9"/>
        <rFont val="Arial"/>
        <family val="0"/>
      </rPr>
      <t>The Word for World Is Forest</t>
    </r>
  </si>
  <si>
    <r>
      <t>The Dispossessed</t>
    </r>
    <r>
      <rPr>
        <sz val="9"/>
        <rFont val="Arial"/>
        <family val="0"/>
      </rPr>
      <t xml:space="preserve"> [review]</t>
    </r>
  </si>
  <si>
    <r>
      <t xml:space="preserve">1974, Best Short Story, </t>
    </r>
    <r>
      <rPr>
        <b/>
        <sz val="9"/>
        <rFont val="Arial"/>
        <family val="0"/>
      </rPr>
      <t>The Ones Who Walk Away from Omelas</t>
    </r>
  </si>
  <si>
    <r>
      <t xml:space="preserve">1990, Best Novel, </t>
    </r>
    <r>
      <rPr>
        <b/>
        <sz val="9"/>
        <rFont val="Arial"/>
        <family val="0"/>
      </rPr>
      <t>Tehanu: The Last Book of Earthsea</t>
    </r>
  </si>
  <si>
    <r>
      <t xml:space="preserve">1988, Best Novelette, </t>
    </r>
    <r>
      <rPr>
        <b/>
        <sz val="9"/>
        <rFont val="Arial"/>
        <family val="0"/>
      </rPr>
      <t>Buffalo Gals, Won't You Come Out Tonight</t>
    </r>
  </si>
  <si>
    <r>
      <t xml:space="preserve">1995, Best Novelette, </t>
    </r>
    <r>
      <rPr>
        <b/>
        <sz val="9"/>
        <rFont val="Arial"/>
        <family val="0"/>
      </rPr>
      <t>Solitude</t>
    </r>
  </si>
  <si>
    <r>
      <t xml:space="preserve">1968, Best Short Story, </t>
    </r>
    <r>
      <rPr>
        <b/>
        <sz val="9"/>
        <rFont val="Arial"/>
        <family val="0"/>
      </rPr>
      <t>I Have No Mouth, and I Must Scream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</si>
</sst>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5.5"/>
      <name val="Arial"/>
      <family val="2"/>
    </font>
    <font>
      <b/>
      <sz val="15.5"/>
      <name val="Arial"/>
      <family val="2"/>
    </font>
    <font>
      <sz val="9.5"/>
      <name val="Arial"/>
      <family val="0"/>
    </font>
    <font>
      <sz val="13.5"/>
      <name val="Arial"/>
      <family val="2"/>
    </font>
    <font>
      <b/>
      <sz val="13.5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9"/>
      <name val="Arial"/>
      <family val="0"/>
    </font>
    <font>
      <u val="single"/>
      <sz val="9"/>
      <color indexed="12"/>
      <name val="Arial"/>
      <family val="0"/>
    </font>
    <font>
      <b/>
      <sz val="9"/>
      <name val="Arial"/>
      <family val="0"/>
    </font>
    <font>
      <b/>
      <vertAlign val="superscript"/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.25"/>
      <name val="Arial"/>
      <family val="2"/>
    </font>
    <font>
      <b/>
      <sz val="9.5"/>
      <name val="Arial"/>
      <family val="2"/>
    </font>
    <font>
      <b/>
      <sz val="9.25"/>
      <name val="Arial"/>
      <family val="2"/>
    </font>
    <font>
      <sz val="9.25"/>
      <name val="Arial"/>
      <family val="0"/>
    </font>
    <font>
      <b/>
      <sz val="17.75"/>
      <name val="Arial"/>
      <family val="2"/>
    </font>
    <font>
      <sz val="11"/>
      <name val="Arial"/>
      <family val="0"/>
    </font>
    <font>
      <sz val="17.7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 vertical="top" wrapText="1"/>
    </xf>
    <xf numFmtId="0" fontId="1" fillId="0" borderId="0" xfId="2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11" fillId="0" borderId="0" xfId="0" applyNumberFormat="1" applyFont="1" applyFill="1" applyAlignment="1">
      <alignment horizontal="left" vertical="top" wrapText="1"/>
    </xf>
    <xf numFmtId="49" fontId="12" fillId="0" borderId="0" xfId="20" applyNumberFormat="1" applyFont="1" applyFill="1" applyAlignment="1">
      <alignment horizontal="center" vertical="top" wrapText="1"/>
    </xf>
    <xf numFmtId="49" fontId="11" fillId="0" borderId="0" xfId="0" applyNumberFormat="1" applyFont="1" applyAlignment="1">
      <alignment/>
    </xf>
    <xf numFmtId="49" fontId="13" fillId="0" borderId="0" xfId="0" applyNumberFormat="1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0" xfId="0" applyNumberFormat="1" applyFont="1" applyFill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Age of Nebula
winners at time of win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'Nebula Cohorts'!$C$14</c:f>
              <c:strCache>
                <c:ptCount val="1"/>
                <c:pt idx="0">
                  <c:v>20s</c:v>
                </c:pt>
              </c:strCache>
            </c:strRef>
          </c:tx>
          <c:spPr>
            <a:solidFill>
              <a:srgbClr val="9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'Nebula Cohorts'!$A$15:$A$19</c:f>
              <c:strCache>
                <c:ptCount val="5"/>
                <c:pt idx="0">
                  <c:v>1960-69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2000-07</c:v>
                </c:pt>
              </c:strCache>
            </c:strRef>
          </c:cat>
          <c:val>
            <c:numRef>
              <c:f>'Nebula Cohorts'!$C$15:$C$19</c:f>
              <c:numCache>
                <c:ptCount val="5"/>
                <c:pt idx="0">
                  <c:v>0.36363636363636365</c:v>
                </c:pt>
                <c:pt idx="1">
                  <c:v>0.14634146341463414</c:v>
                </c:pt>
                <c:pt idx="2">
                  <c:v>0.025</c:v>
                </c:pt>
                <c:pt idx="3">
                  <c:v>0.025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'Nebula Cohorts'!$D$14</c:f>
              <c:strCache>
                <c:ptCount val="1"/>
                <c:pt idx="0">
                  <c:v>30s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'Nebula Cohorts'!$A$15:$A$19</c:f>
              <c:strCache>
                <c:ptCount val="5"/>
                <c:pt idx="0">
                  <c:v>1960-69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2000-07</c:v>
                </c:pt>
              </c:strCache>
            </c:strRef>
          </c:cat>
          <c:val>
            <c:numRef>
              <c:f>'Nebula Cohorts'!$D$15:$D$19</c:f>
              <c:numCache>
                <c:ptCount val="5"/>
                <c:pt idx="0">
                  <c:v>0.18181818181818182</c:v>
                </c:pt>
                <c:pt idx="1">
                  <c:v>0.3902439024390244</c:v>
                </c:pt>
                <c:pt idx="2">
                  <c:v>0.65</c:v>
                </c:pt>
                <c:pt idx="3">
                  <c:v>0.175</c:v>
                </c:pt>
                <c:pt idx="4">
                  <c:v>0.12903225806451613</c:v>
                </c:pt>
              </c:numCache>
            </c:numRef>
          </c:val>
        </c:ser>
        <c:ser>
          <c:idx val="2"/>
          <c:order val="2"/>
          <c:tx>
            <c:strRef>
              <c:f>'Nebula Cohorts'!$E$14</c:f>
              <c:strCache>
                <c:ptCount val="1"/>
                <c:pt idx="0">
                  <c:v>40s</c:v>
                </c:pt>
              </c:strCache>
            </c:strRef>
          </c:tx>
          <c:spPr>
            <a:solidFill>
              <a:srgbClr val="FCF30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'Nebula Cohorts'!$A$15:$A$19</c:f>
              <c:strCache>
                <c:ptCount val="5"/>
                <c:pt idx="0">
                  <c:v>1960-69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2000-07</c:v>
                </c:pt>
              </c:strCache>
            </c:strRef>
          </c:cat>
          <c:val>
            <c:numRef>
              <c:f>'Nebula Cohorts'!$E$15:$E$19</c:f>
              <c:numCache>
                <c:ptCount val="5"/>
                <c:pt idx="0">
                  <c:v>0.36363636363636365</c:v>
                </c:pt>
                <c:pt idx="1">
                  <c:v>0.1951219512195122</c:v>
                </c:pt>
                <c:pt idx="2">
                  <c:v>0.175</c:v>
                </c:pt>
                <c:pt idx="3">
                  <c:v>0.45</c:v>
                </c:pt>
                <c:pt idx="4">
                  <c:v>0.3870967741935484</c:v>
                </c:pt>
              </c:numCache>
            </c:numRef>
          </c:val>
        </c:ser>
        <c:ser>
          <c:idx val="3"/>
          <c:order val="3"/>
          <c:tx>
            <c:strRef>
              <c:f>'Nebula Cohorts'!$F$14</c:f>
              <c:strCache>
                <c:ptCount val="1"/>
                <c:pt idx="0">
                  <c:v>50s</c:v>
                </c:pt>
              </c:strCache>
            </c:strRef>
          </c:tx>
          <c:spPr>
            <a:solidFill>
              <a:srgbClr val="00641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'Nebula Cohorts'!$A$15:$A$19</c:f>
              <c:strCache>
                <c:ptCount val="5"/>
                <c:pt idx="0">
                  <c:v>1960-69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2000-07</c:v>
                </c:pt>
              </c:strCache>
            </c:strRef>
          </c:cat>
          <c:val>
            <c:numRef>
              <c:f>'Nebula Cohorts'!$F$15:$F$19</c:f>
              <c:numCache>
                <c:ptCount val="5"/>
                <c:pt idx="0">
                  <c:v>0.09090909090909091</c:v>
                </c:pt>
                <c:pt idx="1">
                  <c:v>0.14634146341463414</c:v>
                </c:pt>
                <c:pt idx="2">
                  <c:v>0.125</c:v>
                </c:pt>
                <c:pt idx="3">
                  <c:v>0.25</c:v>
                </c:pt>
                <c:pt idx="4">
                  <c:v>0.2903225806451613</c:v>
                </c:pt>
              </c:numCache>
            </c:numRef>
          </c:val>
        </c:ser>
        <c:ser>
          <c:idx val="4"/>
          <c:order val="4"/>
          <c:tx>
            <c:strRef>
              <c:f>'Nebula Cohorts'!$G$14</c:f>
              <c:strCache>
                <c:ptCount val="1"/>
                <c:pt idx="0">
                  <c:v>60s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'Nebula Cohorts'!$A$15:$A$19</c:f>
              <c:strCache>
                <c:ptCount val="5"/>
                <c:pt idx="0">
                  <c:v>1960-69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2000-07</c:v>
                </c:pt>
              </c:strCache>
            </c:strRef>
          </c:cat>
          <c:val>
            <c:numRef>
              <c:f>'Nebula Cohorts'!$G$15:$G$19</c:f>
              <c:numCache>
                <c:ptCount val="5"/>
                <c:pt idx="0">
                  <c:v>0</c:v>
                </c:pt>
                <c:pt idx="1">
                  <c:v>0.12195121951219512</c:v>
                </c:pt>
                <c:pt idx="2">
                  <c:v>0</c:v>
                </c:pt>
                <c:pt idx="3">
                  <c:v>0.1</c:v>
                </c:pt>
                <c:pt idx="4">
                  <c:v>0.06451612903225806</c:v>
                </c:pt>
              </c:numCache>
            </c:numRef>
          </c:val>
        </c:ser>
        <c:ser>
          <c:idx val="5"/>
          <c:order val="5"/>
          <c:tx>
            <c:strRef>
              <c:f>'Nebula Cohorts'!$H$14</c:f>
              <c:strCache>
                <c:ptCount val="1"/>
                <c:pt idx="0">
                  <c:v>70s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'Nebula Cohorts'!$A$15:$A$19</c:f>
              <c:strCache>
                <c:ptCount val="5"/>
                <c:pt idx="0">
                  <c:v>1960-69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2000-07</c:v>
                </c:pt>
              </c:strCache>
            </c:strRef>
          </c:cat>
          <c:val>
            <c:numRef>
              <c:f>'Nebula Cohorts'!$H$15:$H$19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0.025</c:v>
                </c:pt>
                <c:pt idx="3">
                  <c:v>0</c:v>
                </c:pt>
                <c:pt idx="4">
                  <c:v>0.03225806451612903</c:v>
                </c:pt>
              </c:numCache>
            </c:numRef>
          </c:val>
        </c:ser>
        <c:ser>
          <c:idx val="6"/>
          <c:order val="6"/>
          <c:tx>
            <c:strRef>
              <c:f>'Nebula Cohorts'!$I$14</c:f>
              <c:strCache>
                <c:ptCount val="1"/>
                <c:pt idx="0">
                  <c:v>80s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'Nebula Cohorts'!$A$15:$A$19</c:f>
              <c:strCache>
                <c:ptCount val="5"/>
                <c:pt idx="0">
                  <c:v>1960-69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2000-07</c:v>
                </c:pt>
              </c:strCache>
            </c:strRef>
          </c:cat>
          <c:val>
            <c:numRef>
              <c:f>'Nebula Cohorts'!$I$15:$I$19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0.06451612903225806</c:v>
                </c:pt>
              </c:numCache>
            </c:numRef>
          </c:val>
        </c:ser>
        <c:ser>
          <c:idx val="7"/>
          <c:order val="7"/>
          <c:tx>
            <c:strRef>
              <c:f>'Nebula Cohorts'!$J$14</c:f>
              <c:strCache>
                <c:ptCount val="1"/>
                <c:pt idx="0">
                  <c:v>90s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'Nebula Cohorts'!$A$15:$A$19</c:f>
              <c:strCache>
                <c:ptCount val="5"/>
                <c:pt idx="0">
                  <c:v>1960-69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2000-07</c:v>
                </c:pt>
              </c:strCache>
            </c:strRef>
          </c:cat>
          <c:val>
            <c:numRef>
              <c:f>'Nebula Cohorts'!$J$15:$J$19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0.03225806451612903</c:v>
                </c:pt>
              </c:numCache>
            </c:numRef>
          </c:val>
        </c:ser>
        <c:overlap val="100"/>
        <c:axId val="7065586"/>
        <c:axId val="63590275"/>
      </c:barChart>
      <c:catAx>
        <c:axId val="706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Cohort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3590275"/>
        <c:crosses val="autoZero"/>
        <c:auto val="1"/>
        <c:lblOffset val="100"/>
        <c:noMultiLvlLbl val="0"/>
      </c:catAx>
      <c:valAx>
        <c:axId val="63590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Percentage of winners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706558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Age of Hugo-winners at time of win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'Hugo cohorts'!$C$13</c:f>
              <c:strCache>
                <c:ptCount val="1"/>
                <c:pt idx="0">
                  <c:v>20s</c:v>
                </c:pt>
              </c:strCache>
            </c:strRef>
          </c:tx>
          <c:spPr>
            <a:solidFill>
              <a:srgbClr val="9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'Hugo cohorts'!$A$14:$A$19</c:f>
              <c:strCache>
                <c:ptCount val="6"/>
                <c:pt idx="0">
                  <c:v>1946-59</c:v>
                </c:pt>
                <c:pt idx="1">
                  <c:v>1960-69</c:v>
                </c:pt>
                <c:pt idx="2">
                  <c:v>1970-79</c:v>
                </c:pt>
                <c:pt idx="3">
                  <c:v>1980-89</c:v>
                </c:pt>
                <c:pt idx="4">
                  <c:v>1990-99</c:v>
                </c:pt>
                <c:pt idx="5">
                  <c:v>2000-07</c:v>
                </c:pt>
              </c:strCache>
            </c:strRef>
          </c:cat>
          <c:val>
            <c:numRef>
              <c:f>'Hugo cohorts'!$C$14:$C$19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'Hugo cohorts'!$D$13</c:f>
              <c:strCache>
                <c:ptCount val="1"/>
                <c:pt idx="0">
                  <c:v>30s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'Hugo cohorts'!$A$14:$A$19</c:f>
              <c:strCache>
                <c:ptCount val="6"/>
                <c:pt idx="0">
                  <c:v>1946-59</c:v>
                </c:pt>
                <c:pt idx="1">
                  <c:v>1960-69</c:v>
                </c:pt>
                <c:pt idx="2">
                  <c:v>1970-79</c:v>
                </c:pt>
                <c:pt idx="3">
                  <c:v>1980-89</c:v>
                </c:pt>
                <c:pt idx="4">
                  <c:v>1990-99</c:v>
                </c:pt>
                <c:pt idx="5">
                  <c:v>2000-07</c:v>
                </c:pt>
              </c:strCache>
            </c:strRef>
          </c:cat>
          <c:val>
            <c:numRef>
              <c:f>'Hugo cohorts'!$D$14:$D$19</c:f>
              <c:numCache>
                <c:ptCount val="6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21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'Hugo cohorts'!$E$13</c:f>
              <c:strCache>
                <c:ptCount val="1"/>
                <c:pt idx="0">
                  <c:v>40s</c:v>
                </c:pt>
              </c:strCache>
            </c:strRef>
          </c:tx>
          <c:spPr>
            <a:solidFill>
              <a:srgbClr val="FCF30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'Hugo cohorts'!$A$14:$A$19</c:f>
              <c:strCache>
                <c:ptCount val="6"/>
                <c:pt idx="0">
                  <c:v>1946-59</c:v>
                </c:pt>
                <c:pt idx="1">
                  <c:v>1960-69</c:v>
                </c:pt>
                <c:pt idx="2">
                  <c:v>1970-79</c:v>
                </c:pt>
                <c:pt idx="3">
                  <c:v>1980-89</c:v>
                </c:pt>
                <c:pt idx="4">
                  <c:v>1990-99</c:v>
                </c:pt>
                <c:pt idx="5">
                  <c:v>2000-07</c:v>
                </c:pt>
              </c:strCache>
            </c:strRef>
          </c:cat>
          <c:val>
            <c:numRef>
              <c:f>'Hugo cohorts'!$E$14:$E$19</c:f>
              <c:numCache>
                <c:ptCount val="6"/>
                <c:pt idx="0">
                  <c:v>8</c:v>
                </c:pt>
                <c:pt idx="1">
                  <c:v>6</c:v>
                </c:pt>
                <c:pt idx="2">
                  <c:v>10</c:v>
                </c:pt>
                <c:pt idx="3">
                  <c:v>8</c:v>
                </c:pt>
                <c:pt idx="4">
                  <c:v>25</c:v>
                </c:pt>
                <c:pt idx="5">
                  <c:v>14</c:v>
                </c:pt>
              </c:numCache>
            </c:numRef>
          </c:val>
        </c:ser>
        <c:ser>
          <c:idx val="3"/>
          <c:order val="3"/>
          <c:tx>
            <c:strRef>
              <c:f>'Hugo cohorts'!$F$13</c:f>
              <c:strCache>
                <c:ptCount val="1"/>
                <c:pt idx="0">
                  <c:v>50s</c:v>
                </c:pt>
              </c:strCache>
            </c:strRef>
          </c:tx>
          <c:spPr>
            <a:solidFill>
              <a:srgbClr val="00641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'Hugo cohorts'!$A$14:$A$19</c:f>
              <c:strCache>
                <c:ptCount val="6"/>
                <c:pt idx="0">
                  <c:v>1946-59</c:v>
                </c:pt>
                <c:pt idx="1">
                  <c:v>1960-69</c:v>
                </c:pt>
                <c:pt idx="2">
                  <c:v>1970-79</c:v>
                </c:pt>
                <c:pt idx="3">
                  <c:v>1980-89</c:v>
                </c:pt>
                <c:pt idx="4">
                  <c:v>1990-99</c:v>
                </c:pt>
                <c:pt idx="5">
                  <c:v>2000-07</c:v>
                </c:pt>
              </c:strCache>
            </c:strRef>
          </c:cat>
          <c:val>
            <c:numRef>
              <c:f>'Hugo cohorts'!$F$14:$F$19</c:f>
              <c:numCache>
                <c:ptCount val="6"/>
                <c:pt idx="0">
                  <c:v>3</c:v>
                </c:pt>
                <c:pt idx="1">
                  <c:v>5</c:v>
                </c:pt>
                <c:pt idx="2">
                  <c:v>11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ser>
          <c:idx val="4"/>
          <c:order val="4"/>
          <c:tx>
            <c:strRef>
              <c:f>'Hugo cohorts'!$G$13</c:f>
              <c:strCache>
                <c:ptCount val="1"/>
                <c:pt idx="0">
                  <c:v>60s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'Hugo cohorts'!$A$14:$A$19</c:f>
              <c:strCache>
                <c:ptCount val="6"/>
                <c:pt idx="0">
                  <c:v>1946-59</c:v>
                </c:pt>
                <c:pt idx="1">
                  <c:v>1960-69</c:v>
                </c:pt>
                <c:pt idx="2">
                  <c:v>1970-79</c:v>
                </c:pt>
                <c:pt idx="3">
                  <c:v>1980-89</c:v>
                </c:pt>
                <c:pt idx="4">
                  <c:v>1990-99</c:v>
                </c:pt>
                <c:pt idx="5">
                  <c:v>2000-07</c:v>
                </c:pt>
              </c:strCache>
            </c:strRef>
          </c:cat>
          <c:val>
            <c:numRef>
              <c:f>'Hugo cohorts'!$G$14:$G$19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6</c:v>
                </c:pt>
              </c:numCache>
            </c:numRef>
          </c:val>
        </c:ser>
        <c:ser>
          <c:idx val="5"/>
          <c:order val="5"/>
          <c:tx>
            <c:strRef>
              <c:f>'Hugo cohorts'!$H$13</c:f>
              <c:strCache>
                <c:ptCount val="1"/>
                <c:pt idx="0">
                  <c:v>70s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'Hugo cohorts'!$A$14:$A$19</c:f>
              <c:strCache>
                <c:ptCount val="6"/>
                <c:pt idx="0">
                  <c:v>1946-59</c:v>
                </c:pt>
                <c:pt idx="1">
                  <c:v>1960-69</c:v>
                </c:pt>
                <c:pt idx="2">
                  <c:v>1970-79</c:v>
                </c:pt>
                <c:pt idx="3">
                  <c:v>1980-89</c:v>
                </c:pt>
                <c:pt idx="4">
                  <c:v>1990-99</c:v>
                </c:pt>
                <c:pt idx="5">
                  <c:v>2000-07</c:v>
                </c:pt>
              </c:strCache>
            </c:strRef>
          </c:cat>
          <c:val>
            <c:numRef>
              <c:f>'Hugo cohorts'!$H$14:$H$19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'Hugo cohorts'!$I$13</c:f>
              <c:strCache>
                <c:ptCount val="1"/>
                <c:pt idx="0">
                  <c:v>80s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'Hugo cohorts'!$A$14:$A$19</c:f>
              <c:strCache>
                <c:ptCount val="6"/>
                <c:pt idx="0">
                  <c:v>1946-59</c:v>
                </c:pt>
                <c:pt idx="1">
                  <c:v>1960-69</c:v>
                </c:pt>
                <c:pt idx="2">
                  <c:v>1970-79</c:v>
                </c:pt>
                <c:pt idx="3">
                  <c:v>1980-89</c:v>
                </c:pt>
                <c:pt idx="4">
                  <c:v>1990-99</c:v>
                </c:pt>
                <c:pt idx="5">
                  <c:v>2000-07</c:v>
                </c:pt>
              </c:strCache>
            </c:strRef>
          </c:cat>
          <c:val>
            <c:numRef>
              <c:f>'Hugo cohorts'!$I$14:$I$19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'Hugo cohorts'!$J$13</c:f>
              <c:strCache>
                <c:ptCount val="1"/>
                <c:pt idx="0">
                  <c:v>90s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'Hugo cohorts'!$A$14:$A$19</c:f>
              <c:strCache>
                <c:ptCount val="6"/>
                <c:pt idx="0">
                  <c:v>1946-59</c:v>
                </c:pt>
                <c:pt idx="1">
                  <c:v>1960-69</c:v>
                </c:pt>
                <c:pt idx="2">
                  <c:v>1970-79</c:v>
                </c:pt>
                <c:pt idx="3">
                  <c:v>1980-89</c:v>
                </c:pt>
                <c:pt idx="4">
                  <c:v>1990-99</c:v>
                </c:pt>
                <c:pt idx="5">
                  <c:v>2000-07</c:v>
                </c:pt>
              </c:strCache>
            </c:strRef>
          </c:cat>
          <c:val>
            <c:numRef>
              <c:f>'Hugo cohorts'!$J$14:$J$19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overlap val="100"/>
        <c:axId val="35441564"/>
        <c:axId val="50538621"/>
      </c:barChart>
      <c:catAx>
        <c:axId val="3544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Cohort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538621"/>
        <c:crosses val="autoZero"/>
        <c:auto val="1"/>
        <c:lblOffset val="100"/>
        <c:noMultiLvlLbl val="0"/>
      </c:catAx>
      <c:valAx>
        <c:axId val="5053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Percentage of winners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3544156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Age of Campbell Winner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Campbell!$C$3:$C$39</c:f>
              <c:numCache>
                <c:ptCount val="37"/>
                <c:pt idx="0">
                  <c:v>1973</c:v>
                </c:pt>
                <c:pt idx="1">
                  <c:v>1974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</c:numCache>
            </c:numRef>
          </c:xVal>
          <c:yVal>
            <c:numRef>
              <c:f>Campbell!$D$3:$D$39</c:f>
              <c:numCache>
                <c:ptCount val="37"/>
                <c:pt idx="0">
                  <c:v>40</c:v>
                </c:pt>
                <c:pt idx="1">
                  <c:v>26</c:v>
                </c:pt>
                <c:pt idx="2">
                  <c:v>22</c:v>
                </c:pt>
                <c:pt idx="4">
                  <c:v>41</c:v>
                </c:pt>
                <c:pt idx="5">
                  <c:v>35</c:v>
                </c:pt>
                <c:pt idx="6">
                  <c:v>27</c:v>
                </c:pt>
                <c:pt idx="7">
                  <c:v>32</c:v>
                </c:pt>
                <c:pt idx="8">
                  <c:v>31</c:v>
                </c:pt>
                <c:pt idx="9">
                  <c:v>29</c:v>
                </c:pt>
                <c:pt idx="10">
                  <c:v>51</c:v>
                </c:pt>
                <c:pt idx="11">
                  <c:v>48</c:v>
                </c:pt>
                <c:pt idx="12">
                  <c:v>35</c:v>
                </c:pt>
                <c:pt idx="13">
                  <c:v>38</c:v>
                </c:pt>
                <c:pt idx="14">
                  <c:v>26</c:v>
                </c:pt>
                <c:pt idx="15">
                  <c:v>37</c:v>
                </c:pt>
                <c:pt idx="16">
                  <c:v>46</c:v>
                </c:pt>
                <c:pt idx="17">
                  <c:v>39</c:v>
                </c:pt>
                <c:pt idx="18">
                  <c:v>30</c:v>
                </c:pt>
                <c:pt idx="19">
                  <c:v>27</c:v>
                </c:pt>
                <c:pt idx="20">
                  <c:v>25</c:v>
                </c:pt>
                <c:pt idx="21">
                  <c:v>31</c:v>
                </c:pt>
                <c:pt idx="22">
                  <c:v>36</c:v>
                </c:pt>
                <c:pt idx="23">
                  <c:v>38</c:v>
                </c:pt>
                <c:pt idx="24">
                  <c:v>52</c:v>
                </c:pt>
                <c:pt idx="25">
                  <c:v>27</c:v>
                </c:pt>
                <c:pt idx="26">
                  <c:v>48</c:v>
                </c:pt>
                <c:pt idx="27">
                  <c:v>39</c:v>
                </c:pt>
                <c:pt idx="28">
                  <c:v>29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34</c:v>
                </c:pt>
                <c:pt idx="34">
                  <c:v>37</c:v>
                </c:pt>
                <c:pt idx="35">
                  <c:v>34</c:v>
                </c:pt>
                <c:pt idx="36">
                  <c:v>39</c:v>
                </c:pt>
              </c:numCache>
            </c:numRef>
          </c:yVal>
          <c:smooth val="0"/>
        </c:ser>
        <c:axId val="52194406"/>
        <c:axId val="67096471"/>
      </c:scatterChart>
      <c:valAx>
        <c:axId val="5219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96471"/>
        <c:crosses val="autoZero"/>
        <c:crossBetween val="midCat"/>
        <c:dispUnits/>
      </c:valAx>
      <c:valAx>
        <c:axId val="6709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944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Age of Clarke Winner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Campbell!$C$43:$C$64</c:f>
              <c:numCache>
                <c:ptCount val="2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</c:numCache>
            </c:numRef>
          </c:xVal>
          <c:yVal>
            <c:numRef>
              <c:f>Campbell!$D$43:$D$64</c:f>
              <c:numCache>
                <c:ptCount val="22"/>
                <c:pt idx="0">
                  <c:v>48</c:v>
                </c:pt>
                <c:pt idx="1">
                  <c:v>72</c:v>
                </c:pt>
                <c:pt idx="2">
                  <c:v>44</c:v>
                </c:pt>
                <c:pt idx="3">
                  <c:v>39</c:v>
                </c:pt>
                <c:pt idx="4">
                  <c:v>37</c:v>
                </c:pt>
                <c:pt idx="5">
                  <c:v>39</c:v>
                </c:pt>
                <c:pt idx="6">
                  <c:v>57</c:v>
                </c:pt>
                <c:pt idx="7">
                  <c:v>37</c:v>
                </c:pt>
                <c:pt idx="8">
                  <c:v>42</c:v>
                </c:pt>
                <c:pt idx="9">
                  <c:v>41</c:v>
                </c:pt>
                <c:pt idx="10">
                  <c:v>41</c:v>
                </c:pt>
                <c:pt idx="11">
                  <c:v>48</c:v>
                </c:pt>
                <c:pt idx="12">
                  <c:v>31</c:v>
                </c:pt>
                <c:pt idx="13">
                  <c:v>46</c:v>
                </c:pt>
                <c:pt idx="14">
                  <c:v>29</c:v>
                </c:pt>
                <c:pt idx="15">
                  <c:v>50</c:v>
                </c:pt>
                <c:pt idx="16">
                  <c:v>60</c:v>
                </c:pt>
                <c:pt idx="17">
                  <c:v>45</c:v>
                </c:pt>
                <c:pt idx="18">
                  <c:v>33</c:v>
                </c:pt>
                <c:pt idx="19">
                  <c:v>55</c:v>
                </c:pt>
                <c:pt idx="20">
                  <c:v>62</c:v>
                </c:pt>
                <c:pt idx="21">
                  <c:v>43</c:v>
                </c:pt>
              </c:numCache>
            </c:numRef>
          </c:yVal>
          <c:smooth val="0"/>
        </c:ser>
        <c:axId val="66997328"/>
        <c:axId val="66105041"/>
      </c:scatterChart>
      <c:valAx>
        <c:axId val="6699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05041"/>
        <c:crosses val="autoZero"/>
        <c:crossBetween val="midCat"/>
        <c:dispUnits/>
      </c:valAx>
      <c:valAx>
        <c:axId val="66105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973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Age of Tiptree winners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Campbell!$C$68:$C$93</c:f>
              <c:numCache>
                <c:ptCount val="26"/>
                <c:pt idx="0">
                  <c:v>1991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1994</c:v>
                </c:pt>
                <c:pt idx="6">
                  <c:v>1995</c:v>
                </c:pt>
                <c:pt idx="7">
                  <c:v>1995</c:v>
                </c:pt>
                <c:pt idx="8">
                  <c:v>1996</c:v>
                </c:pt>
                <c:pt idx="9">
                  <c:v>1996</c:v>
                </c:pt>
                <c:pt idx="10">
                  <c:v>1997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</c:numCache>
            </c:numRef>
          </c:xVal>
          <c:yVal>
            <c:numRef>
              <c:f>Campbell!$D$68:$D$93</c:f>
              <c:numCache>
                <c:ptCount val="26"/>
                <c:pt idx="0">
                  <c:v>49</c:v>
                </c:pt>
                <c:pt idx="1">
                  <c:v>39</c:v>
                </c:pt>
                <c:pt idx="2">
                  <c:v>33</c:v>
                </c:pt>
                <c:pt idx="3">
                  <c:v>33</c:v>
                </c:pt>
                <c:pt idx="4">
                  <c:v>65</c:v>
                </c:pt>
                <c:pt idx="5">
                  <c:v>46</c:v>
                </c:pt>
                <c:pt idx="6">
                  <c:v>38</c:v>
                </c:pt>
                <c:pt idx="7">
                  <c:v>62</c:v>
                </c:pt>
                <c:pt idx="8">
                  <c:v>67</c:v>
                </c:pt>
                <c:pt idx="9">
                  <c:v>46</c:v>
                </c:pt>
                <c:pt idx="10">
                  <c:v>45</c:v>
                </c:pt>
                <c:pt idx="11">
                  <c:v>28</c:v>
                </c:pt>
                <c:pt idx="13">
                  <c:v>60</c:v>
                </c:pt>
                <c:pt idx="14">
                  <c:v>56</c:v>
                </c:pt>
                <c:pt idx="15">
                  <c:v>35</c:v>
                </c:pt>
                <c:pt idx="16">
                  <c:v>57</c:v>
                </c:pt>
                <c:pt idx="17">
                  <c:v>52</c:v>
                </c:pt>
                <c:pt idx="18">
                  <c:v>38</c:v>
                </c:pt>
                <c:pt idx="19">
                  <c:v>61</c:v>
                </c:pt>
                <c:pt idx="20">
                  <c:v>46</c:v>
                </c:pt>
                <c:pt idx="21">
                  <c:v>54</c:v>
                </c:pt>
                <c:pt idx="22">
                  <c:v>27</c:v>
                </c:pt>
                <c:pt idx="23">
                  <c:v>43</c:v>
                </c:pt>
                <c:pt idx="24">
                  <c:v>33</c:v>
                </c:pt>
              </c:numCache>
            </c:numRef>
          </c:yVal>
          <c:smooth val="0"/>
        </c:ser>
        <c:axId val="58074458"/>
        <c:axId val="52908075"/>
      </c:scatterChart>
      <c:valAx>
        <c:axId val="5807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08075"/>
        <c:crosses val="autoZero"/>
        <c:crossBetween val="midCat"/>
        <c:dispUnits/>
      </c:valAx>
      <c:valAx>
        <c:axId val="5290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744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Age of Campbell winners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Campbell!$I$9</c:f>
              <c:strCache>
                <c:ptCount val="1"/>
                <c:pt idx="0">
                  <c:v>20s</c:v>
                </c:pt>
              </c:strCache>
            </c:strRef>
          </c:tx>
          <c:spPr>
            <a:solidFill>
              <a:srgbClr val="9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Campbell!$G$10:$G$13</c:f>
              <c:strCache>
                <c:ptCount val="4"/>
                <c:pt idx="0">
                  <c:v>1973-1979</c:v>
                </c:pt>
                <c:pt idx="1">
                  <c:v>1980-1989</c:v>
                </c:pt>
                <c:pt idx="2">
                  <c:v>1990-1999</c:v>
                </c:pt>
                <c:pt idx="3">
                  <c:v>2000-2008</c:v>
                </c:pt>
              </c:strCache>
            </c:strRef>
          </c:cat>
          <c:val>
            <c:numRef>
              <c:f>Campbell!$I$10:$I$13</c:f>
              <c:numCache>
                <c:ptCount val="4"/>
                <c:pt idx="0">
                  <c:v>0.42857142857142855</c:v>
                </c:pt>
                <c:pt idx="1">
                  <c:v>0.2</c:v>
                </c:pt>
                <c:pt idx="2">
                  <c:v>0.3</c:v>
                </c:pt>
                <c:pt idx="3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Campbell!$J$9</c:f>
              <c:strCache>
                <c:ptCount val="1"/>
                <c:pt idx="0">
                  <c:v>30s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Campbell!$G$10:$G$13</c:f>
              <c:strCache>
                <c:ptCount val="4"/>
                <c:pt idx="0">
                  <c:v>1973-1979</c:v>
                </c:pt>
                <c:pt idx="1">
                  <c:v>1980-1989</c:v>
                </c:pt>
                <c:pt idx="2">
                  <c:v>1990-1999</c:v>
                </c:pt>
                <c:pt idx="3">
                  <c:v>2000-2008</c:v>
                </c:pt>
              </c:strCache>
            </c:strRef>
          </c:cat>
          <c:val>
            <c:numRef>
              <c:f>Campbell!$J$10:$J$13</c:f>
              <c:numCache>
                <c:ptCount val="4"/>
                <c:pt idx="0">
                  <c:v>0.2857142857142857</c:v>
                </c:pt>
                <c:pt idx="1">
                  <c:v>0.5</c:v>
                </c:pt>
                <c:pt idx="2">
                  <c:v>0.5</c:v>
                </c:pt>
                <c:pt idx="3">
                  <c:v>0.75</c:v>
                </c:pt>
              </c:numCache>
            </c:numRef>
          </c:val>
        </c:ser>
        <c:ser>
          <c:idx val="2"/>
          <c:order val="2"/>
          <c:tx>
            <c:strRef>
              <c:f>Campbell!$K$9</c:f>
              <c:strCache>
                <c:ptCount val="1"/>
                <c:pt idx="0">
                  <c:v>40s</c:v>
                </c:pt>
              </c:strCache>
            </c:strRef>
          </c:tx>
          <c:spPr>
            <a:solidFill>
              <a:srgbClr val="FCF30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Campbell!$G$10:$G$13</c:f>
              <c:strCache>
                <c:ptCount val="4"/>
                <c:pt idx="0">
                  <c:v>1973-1979</c:v>
                </c:pt>
                <c:pt idx="1">
                  <c:v>1980-1989</c:v>
                </c:pt>
                <c:pt idx="2">
                  <c:v>1990-1999</c:v>
                </c:pt>
                <c:pt idx="3">
                  <c:v>2000-2008</c:v>
                </c:pt>
              </c:strCache>
            </c:strRef>
          </c:cat>
          <c:val>
            <c:numRef>
              <c:f>Campbell!$K$10:$K$13</c:f>
              <c:numCache>
                <c:ptCount val="4"/>
                <c:pt idx="0">
                  <c:v>0.2857142857142857</c:v>
                </c:pt>
                <c:pt idx="1">
                  <c:v>0.2</c:v>
                </c:pt>
                <c:pt idx="2">
                  <c:v>0.1</c:v>
                </c:pt>
                <c:pt idx="3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Campbell!$L$9</c:f>
              <c:strCache>
                <c:ptCount val="1"/>
                <c:pt idx="0">
                  <c:v>50s</c:v>
                </c:pt>
              </c:strCache>
            </c:strRef>
          </c:tx>
          <c:spPr>
            <a:solidFill>
              <a:srgbClr val="00641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Campbell!$G$10:$G$13</c:f>
              <c:strCache>
                <c:ptCount val="4"/>
                <c:pt idx="0">
                  <c:v>1973-1979</c:v>
                </c:pt>
                <c:pt idx="1">
                  <c:v>1980-1989</c:v>
                </c:pt>
                <c:pt idx="2">
                  <c:v>1990-1999</c:v>
                </c:pt>
                <c:pt idx="3">
                  <c:v>2000-2008</c:v>
                </c:pt>
              </c:strCache>
            </c:strRef>
          </c:cat>
          <c:val>
            <c:numRef>
              <c:f>Campbell!$L$10:$L$13</c:f>
              <c:numCache>
                <c:ptCount val="4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overlap val="100"/>
        <c:axId val="6410628"/>
        <c:axId val="57695653"/>
      </c:barChart>
      <c:catAx>
        <c:axId val="6410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Cohort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695653"/>
        <c:crosses val="autoZero"/>
        <c:auto val="1"/>
        <c:lblOffset val="100"/>
        <c:noMultiLvlLbl val="0"/>
      </c:catAx>
      <c:valAx>
        <c:axId val="5769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Percentage of winners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latin typeface="Arial"/>
                <a:ea typeface="Arial"/>
                <a:cs typeface="Arial"/>
              </a:defRPr>
            </a:pPr>
          </a:p>
        </c:txPr>
        <c:crossAx val="64106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7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200" verticalDpi="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" footer="0.5"/>
  <pageSetup horizontalDpi="200" verticalDpi="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</xdr:row>
      <xdr:rowOff>0</xdr:rowOff>
    </xdr:from>
    <xdr:to>
      <xdr:col>3</xdr:col>
      <xdr:colOff>200025</xdr:colOff>
      <xdr:row>7</xdr:row>
      <xdr:rowOff>66675</xdr:rowOff>
    </xdr:to>
    <xdr:pic>
      <xdr:nvPicPr>
        <xdr:cNvPr id="1" name="Picture 1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0668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200025</xdr:colOff>
      <xdr:row>8</xdr:row>
      <xdr:rowOff>66675</xdr:rowOff>
    </xdr:to>
    <xdr:pic>
      <xdr:nvPicPr>
        <xdr:cNvPr id="2" name="Picture 2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200025</xdr:colOff>
      <xdr:row>9</xdr:row>
      <xdr:rowOff>66675</xdr:rowOff>
    </xdr:to>
    <xdr:pic>
      <xdr:nvPicPr>
        <xdr:cNvPr id="3" name="Picture 3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8288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200025</xdr:colOff>
      <xdr:row>10</xdr:row>
      <xdr:rowOff>66675</xdr:rowOff>
    </xdr:to>
    <xdr:pic>
      <xdr:nvPicPr>
        <xdr:cNvPr id="4" name="Picture 4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22860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200025</xdr:colOff>
      <xdr:row>17</xdr:row>
      <xdr:rowOff>66675</xdr:rowOff>
    </xdr:to>
    <xdr:pic>
      <xdr:nvPicPr>
        <xdr:cNvPr id="5" name="Picture 5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45434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200025</xdr:colOff>
      <xdr:row>18</xdr:row>
      <xdr:rowOff>66675</xdr:rowOff>
    </xdr:to>
    <xdr:pic>
      <xdr:nvPicPr>
        <xdr:cNvPr id="6" name="Picture 6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50006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200025</xdr:colOff>
      <xdr:row>19</xdr:row>
      <xdr:rowOff>66675</xdr:rowOff>
    </xdr:to>
    <xdr:pic>
      <xdr:nvPicPr>
        <xdr:cNvPr id="7" name="Picture 7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54578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200025</xdr:colOff>
      <xdr:row>25</xdr:row>
      <xdr:rowOff>104775</xdr:rowOff>
    </xdr:to>
    <xdr:pic>
      <xdr:nvPicPr>
        <xdr:cNvPr id="8" name="Picture 8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7143750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200025</xdr:colOff>
      <xdr:row>26</xdr:row>
      <xdr:rowOff>66675</xdr:rowOff>
    </xdr:to>
    <xdr:pic>
      <xdr:nvPicPr>
        <xdr:cNvPr id="9" name="Picture 9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76009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200025</xdr:colOff>
      <xdr:row>27</xdr:row>
      <xdr:rowOff>66675</xdr:rowOff>
    </xdr:to>
    <xdr:pic>
      <xdr:nvPicPr>
        <xdr:cNvPr id="10" name="Picture 10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79057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200025</xdr:colOff>
      <xdr:row>31</xdr:row>
      <xdr:rowOff>66675</xdr:rowOff>
    </xdr:to>
    <xdr:pic>
      <xdr:nvPicPr>
        <xdr:cNvPr id="11" name="Picture 11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8963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200025</xdr:colOff>
      <xdr:row>32</xdr:row>
      <xdr:rowOff>66675</xdr:rowOff>
    </xdr:to>
    <xdr:pic>
      <xdr:nvPicPr>
        <xdr:cNvPr id="12" name="Picture 12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93535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200025</xdr:colOff>
      <xdr:row>33</xdr:row>
      <xdr:rowOff>66675</xdr:rowOff>
    </xdr:to>
    <xdr:pic>
      <xdr:nvPicPr>
        <xdr:cNvPr id="13" name="Picture 13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96583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200025</xdr:colOff>
      <xdr:row>38</xdr:row>
      <xdr:rowOff>104775</xdr:rowOff>
    </xdr:to>
    <xdr:pic>
      <xdr:nvPicPr>
        <xdr:cNvPr id="14" name="Picture 14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1220450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200025</xdr:colOff>
      <xdr:row>39</xdr:row>
      <xdr:rowOff>66675</xdr:rowOff>
    </xdr:to>
    <xdr:pic>
      <xdr:nvPicPr>
        <xdr:cNvPr id="15" name="Picture 15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16776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200025</xdr:colOff>
      <xdr:row>44</xdr:row>
      <xdr:rowOff>76200</xdr:rowOff>
    </xdr:to>
    <xdr:pic>
      <xdr:nvPicPr>
        <xdr:cNvPr id="16" name="Picture 16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3382625"/>
          <a:ext cx="2000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200025</xdr:colOff>
      <xdr:row>45</xdr:row>
      <xdr:rowOff>95250</xdr:rowOff>
    </xdr:to>
    <xdr:pic>
      <xdr:nvPicPr>
        <xdr:cNvPr id="17" name="Picture 17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3992225"/>
          <a:ext cx="2000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200025</xdr:colOff>
      <xdr:row>52</xdr:row>
      <xdr:rowOff>66675</xdr:rowOff>
    </xdr:to>
    <xdr:pic>
      <xdr:nvPicPr>
        <xdr:cNvPr id="18" name="Picture 18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68116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200025</xdr:colOff>
      <xdr:row>53</xdr:row>
      <xdr:rowOff>66675</xdr:rowOff>
    </xdr:to>
    <xdr:pic>
      <xdr:nvPicPr>
        <xdr:cNvPr id="19" name="Picture 19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72688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200025</xdr:colOff>
      <xdr:row>58</xdr:row>
      <xdr:rowOff>66675</xdr:rowOff>
    </xdr:to>
    <xdr:pic>
      <xdr:nvPicPr>
        <xdr:cNvPr id="20" name="Picture 20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85356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200025</xdr:colOff>
      <xdr:row>59</xdr:row>
      <xdr:rowOff>66675</xdr:rowOff>
    </xdr:to>
    <xdr:pic>
      <xdr:nvPicPr>
        <xdr:cNvPr id="21" name="Picture 21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89928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200025</xdr:colOff>
      <xdr:row>63</xdr:row>
      <xdr:rowOff>66675</xdr:rowOff>
    </xdr:to>
    <xdr:pic>
      <xdr:nvPicPr>
        <xdr:cNvPr id="22" name="Picture 22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201263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200025</xdr:colOff>
      <xdr:row>64</xdr:row>
      <xdr:rowOff>66675</xdr:rowOff>
    </xdr:to>
    <xdr:pic>
      <xdr:nvPicPr>
        <xdr:cNvPr id="23" name="Picture 23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04311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200025</xdr:colOff>
      <xdr:row>69</xdr:row>
      <xdr:rowOff>66675</xdr:rowOff>
    </xdr:to>
    <xdr:pic>
      <xdr:nvPicPr>
        <xdr:cNvPr id="24" name="Picture 24" descr="---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21412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200025</xdr:colOff>
      <xdr:row>70</xdr:row>
      <xdr:rowOff>66675</xdr:rowOff>
    </xdr:to>
    <xdr:pic>
      <xdr:nvPicPr>
        <xdr:cNvPr id="25" name="Picture 25" descr="---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217170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200025</xdr:colOff>
      <xdr:row>75</xdr:row>
      <xdr:rowOff>66675</xdr:rowOff>
    </xdr:to>
    <xdr:pic>
      <xdr:nvPicPr>
        <xdr:cNvPr id="26" name="Picture 26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231362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200025</xdr:colOff>
      <xdr:row>79</xdr:row>
      <xdr:rowOff>66675</xdr:rowOff>
    </xdr:to>
    <xdr:pic>
      <xdr:nvPicPr>
        <xdr:cNvPr id="27" name="Picture 27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42792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200025</xdr:colOff>
      <xdr:row>80</xdr:row>
      <xdr:rowOff>66675</xdr:rowOff>
    </xdr:to>
    <xdr:pic>
      <xdr:nvPicPr>
        <xdr:cNvPr id="28" name="Picture 28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247364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47625</xdr:colOff>
      <xdr:row>86</xdr:row>
      <xdr:rowOff>38100</xdr:rowOff>
    </xdr:to>
    <xdr:pic>
      <xdr:nvPicPr>
        <xdr:cNvPr id="29" name="Picture 29" descr="[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265176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47625</xdr:colOff>
      <xdr:row>85</xdr:row>
      <xdr:rowOff>38100</xdr:rowOff>
    </xdr:to>
    <xdr:pic>
      <xdr:nvPicPr>
        <xdr:cNvPr id="30" name="Picture 30" descr="[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262128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200025</xdr:colOff>
      <xdr:row>83</xdr:row>
      <xdr:rowOff>66675</xdr:rowOff>
    </xdr:to>
    <xdr:pic>
      <xdr:nvPicPr>
        <xdr:cNvPr id="31" name="Picture 31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254508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200025</xdr:colOff>
      <xdr:row>84</xdr:row>
      <xdr:rowOff>66675</xdr:rowOff>
    </xdr:to>
    <xdr:pic>
      <xdr:nvPicPr>
        <xdr:cNvPr id="32" name="Picture 32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259080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47625</xdr:colOff>
      <xdr:row>85</xdr:row>
      <xdr:rowOff>38100</xdr:rowOff>
    </xdr:to>
    <xdr:pic>
      <xdr:nvPicPr>
        <xdr:cNvPr id="33" name="Picture 33" descr="[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262128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200025</xdr:colOff>
      <xdr:row>88</xdr:row>
      <xdr:rowOff>66675</xdr:rowOff>
    </xdr:to>
    <xdr:pic>
      <xdr:nvPicPr>
        <xdr:cNvPr id="34" name="Picture 34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268033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200025</xdr:colOff>
      <xdr:row>95</xdr:row>
      <xdr:rowOff>66675</xdr:rowOff>
    </xdr:to>
    <xdr:pic>
      <xdr:nvPicPr>
        <xdr:cNvPr id="35" name="Picture 35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289179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200025</xdr:colOff>
      <xdr:row>100</xdr:row>
      <xdr:rowOff>66675</xdr:rowOff>
    </xdr:to>
    <xdr:pic>
      <xdr:nvPicPr>
        <xdr:cNvPr id="36" name="Picture 36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30327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200025</xdr:colOff>
      <xdr:row>104</xdr:row>
      <xdr:rowOff>66675</xdr:rowOff>
    </xdr:to>
    <xdr:pic>
      <xdr:nvPicPr>
        <xdr:cNvPr id="37" name="Picture 37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31470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200025</xdr:colOff>
      <xdr:row>108</xdr:row>
      <xdr:rowOff>66675</xdr:rowOff>
    </xdr:to>
    <xdr:pic>
      <xdr:nvPicPr>
        <xdr:cNvPr id="38" name="Picture 38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327564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200025</xdr:colOff>
      <xdr:row>114</xdr:row>
      <xdr:rowOff>66675</xdr:rowOff>
    </xdr:to>
    <xdr:pic>
      <xdr:nvPicPr>
        <xdr:cNvPr id="39" name="Picture 39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45852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200025</xdr:colOff>
      <xdr:row>120</xdr:row>
      <xdr:rowOff>66675</xdr:rowOff>
    </xdr:to>
    <xdr:pic>
      <xdr:nvPicPr>
        <xdr:cNvPr id="40" name="Picture 40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361283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200025</xdr:colOff>
      <xdr:row>125</xdr:row>
      <xdr:rowOff>66675</xdr:rowOff>
    </xdr:to>
    <xdr:pic>
      <xdr:nvPicPr>
        <xdr:cNvPr id="41" name="Picture 41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374046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200025</xdr:colOff>
      <xdr:row>130</xdr:row>
      <xdr:rowOff>85725</xdr:rowOff>
    </xdr:to>
    <xdr:pic>
      <xdr:nvPicPr>
        <xdr:cNvPr id="42" name="Picture 42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8681025"/>
          <a:ext cx="2000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200025</xdr:colOff>
      <xdr:row>135</xdr:row>
      <xdr:rowOff>66675</xdr:rowOff>
    </xdr:to>
    <xdr:pic>
      <xdr:nvPicPr>
        <xdr:cNvPr id="43" name="Picture 43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404050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200025</xdr:colOff>
      <xdr:row>138</xdr:row>
      <xdr:rowOff>66675</xdr:rowOff>
    </xdr:to>
    <xdr:pic>
      <xdr:nvPicPr>
        <xdr:cNvPr id="44" name="Picture 44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411194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200025</xdr:colOff>
      <xdr:row>142</xdr:row>
      <xdr:rowOff>66675</xdr:rowOff>
    </xdr:to>
    <xdr:pic>
      <xdr:nvPicPr>
        <xdr:cNvPr id="45" name="Picture 45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421100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200025</xdr:colOff>
      <xdr:row>146</xdr:row>
      <xdr:rowOff>66675</xdr:rowOff>
    </xdr:to>
    <xdr:pic>
      <xdr:nvPicPr>
        <xdr:cNvPr id="46" name="Picture 46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432435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200025</xdr:colOff>
      <xdr:row>150</xdr:row>
      <xdr:rowOff>104775</xdr:rowOff>
    </xdr:to>
    <xdr:pic>
      <xdr:nvPicPr>
        <xdr:cNvPr id="47" name="Picture 47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4409122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200025</xdr:colOff>
      <xdr:row>154</xdr:row>
      <xdr:rowOff>66675</xdr:rowOff>
    </xdr:to>
    <xdr:pic>
      <xdr:nvPicPr>
        <xdr:cNvPr id="48" name="Picture 48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453771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200025</xdr:colOff>
      <xdr:row>157</xdr:row>
      <xdr:rowOff>66675</xdr:rowOff>
    </xdr:to>
    <xdr:pic>
      <xdr:nvPicPr>
        <xdr:cNvPr id="49" name="Picture 49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462438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200025</xdr:colOff>
      <xdr:row>160</xdr:row>
      <xdr:rowOff>66675</xdr:rowOff>
    </xdr:to>
    <xdr:pic>
      <xdr:nvPicPr>
        <xdr:cNvPr id="50" name="Picture 50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471106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200025</xdr:colOff>
      <xdr:row>162</xdr:row>
      <xdr:rowOff>66675</xdr:rowOff>
    </xdr:to>
    <xdr:pic>
      <xdr:nvPicPr>
        <xdr:cNvPr id="51" name="Picture 51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475488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200025</xdr:colOff>
      <xdr:row>164</xdr:row>
      <xdr:rowOff>66675</xdr:rowOff>
    </xdr:to>
    <xdr:pic>
      <xdr:nvPicPr>
        <xdr:cNvPr id="52" name="Picture 52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479869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166</xdr:row>
      <xdr:rowOff>0</xdr:rowOff>
    </xdr:from>
    <xdr:to>
      <xdr:col>3</xdr:col>
      <xdr:colOff>200025</xdr:colOff>
      <xdr:row>166</xdr:row>
      <xdr:rowOff>66675</xdr:rowOff>
    </xdr:to>
    <xdr:pic>
      <xdr:nvPicPr>
        <xdr:cNvPr id="53" name="Picture 53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484251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200025</xdr:colOff>
      <xdr:row>168</xdr:row>
      <xdr:rowOff>66675</xdr:rowOff>
    </xdr:to>
    <xdr:pic>
      <xdr:nvPicPr>
        <xdr:cNvPr id="54" name="Picture 54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490156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200025</xdr:colOff>
      <xdr:row>170</xdr:row>
      <xdr:rowOff>66675</xdr:rowOff>
    </xdr:to>
    <xdr:pic>
      <xdr:nvPicPr>
        <xdr:cNvPr id="55" name="Picture 55" descr="---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494538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172</xdr:row>
      <xdr:rowOff>0</xdr:rowOff>
    </xdr:from>
    <xdr:to>
      <xdr:col>3</xdr:col>
      <xdr:colOff>200025</xdr:colOff>
      <xdr:row>172</xdr:row>
      <xdr:rowOff>66675</xdr:rowOff>
    </xdr:to>
    <xdr:pic>
      <xdr:nvPicPr>
        <xdr:cNvPr id="56" name="Picture 56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498919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200025</xdr:colOff>
      <xdr:row>174</xdr:row>
      <xdr:rowOff>66675</xdr:rowOff>
    </xdr:to>
    <xdr:pic>
      <xdr:nvPicPr>
        <xdr:cNvPr id="57" name="Picture 57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503301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200025</xdr:colOff>
      <xdr:row>176</xdr:row>
      <xdr:rowOff>66675</xdr:rowOff>
    </xdr:to>
    <xdr:pic>
      <xdr:nvPicPr>
        <xdr:cNvPr id="58" name="Picture 58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509206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200025</xdr:colOff>
      <xdr:row>178</xdr:row>
      <xdr:rowOff>66675</xdr:rowOff>
    </xdr:to>
    <xdr:pic>
      <xdr:nvPicPr>
        <xdr:cNvPr id="59" name="Picture 59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513588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200025</xdr:colOff>
      <xdr:row>180</xdr:row>
      <xdr:rowOff>66675</xdr:rowOff>
    </xdr:to>
    <xdr:pic>
      <xdr:nvPicPr>
        <xdr:cNvPr id="60" name="Picture 60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517969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1" name="Picture 1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2" name="Picture 2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3" name="Picture 3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4" name="Picture 4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5" name="Picture 5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6" name="Picture 6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7" name="Picture 7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8" name="Picture 8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9" name="Picture 9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10" name="Picture 10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11" name="Picture 11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12" name="Picture 12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13" name="Picture 13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14" name="Picture 14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15" name="Picture 15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16" name="Picture 16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17" name="Picture 17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18" name="Picture 18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19" name="Picture 19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20" name="Picture 20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21" name="Picture 21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22" name="Picture 22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23" name="Picture 23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24" name="Picture 24" descr="---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25" name="Picture 25" descr="---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26" name="Picture 26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27" name="Picture 27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28" name="Picture 28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29" name="Picture 31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30" name="Picture 32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47625</xdr:colOff>
      <xdr:row>208</xdr:row>
      <xdr:rowOff>57150</xdr:rowOff>
    </xdr:to>
    <xdr:pic>
      <xdr:nvPicPr>
        <xdr:cNvPr id="31" name="Picture 33" descr="[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31699200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32" name="Picture 34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33" name="Picture 35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34" name="Picture 36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35" name="Picture 37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36" name="Picture 38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37" name="Picture 39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38" name="Picture 40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39" name="Picture 41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40" name="Picture 42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41" name="Picture 43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42" name="Picture 44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43" name="Picture 45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44" name="Picture 46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45" name="Picture 47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46" name="Picture 48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47" name="Picture 49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48" name="Picture 50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49" name="Picture 51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50" name="Picture 52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51" name="Picture 53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52" name="Picture 54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53" name="Picture 55" descr="---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54" name="Picture 56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55" name="Picture 57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56" name="Picture 58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57" name="Picture 59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200025</xdr:colOff>
      <xdr:row>208</xdr:row>
      <xdr:rowOff>66675</xdr:rowOff>
    </xdr:to>
    <xdr:pic>
      <xdr:nvPicPr>
        <xdr:cNvPr id="58" name="Picture 60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16992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1" name="Picture 1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2" name="Picture 2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3" name="Picture 3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4" name="Picture 4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5" name="Picture 5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6" name="Picture 6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7" name="Picture 7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8" name="Picture 8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9" name="Picture 9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10" name="Picture 10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11" name="Picture 11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12" name="Picture 12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13" name="Picture 13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14" name="Picture 14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15" name="Picture 15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16" name="Picture 16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17" name="Picture 17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18" name="Picture 18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19" name="Picture 19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20" name="Picture 20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21" name="Picture 21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22" name="Picture 22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23" name="Picture 23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24" name="Picture 24" descr="---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25" name="Picture 25" descr="---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26" name="Picture 26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27" name="Picture 27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28" name="Picture 28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29" name="Picture 29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30" name="Picture 30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47625</xdr:colOff>
      <xdr:row>9</xdr:row>
      <xdr:rowOff>57150</xdr:rowOff>
    </xdr:to>
    <xdr:pic>
      <xdr:nvPicPr>
        <xdr:cNvPr id="31" name="Picture 31" descr="[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4925" y="1371600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32" name="Picture 32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33" name="Picture 33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34" name="Picture 34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35" name="Picture 35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36" name="Picture 36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37" name="Picture 37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38" name="Picture 38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39" name="Picture 39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40" name="Picture 40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41" name="Picture 41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42" name="Picture 42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43" name="Picture 43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44" name="Picture 44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45" name="Picture 45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46" name="Picture 46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47" name="Picture 47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48" name="Picture 48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49" name="Picture 49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50" name="Picture 50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51" name="Picture 51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52" name="Picture 52" descr="**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53" name="Picture 53" descr="---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54" name="Picture 54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55" name="Picture 55" descr="-*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9</xdr:row>
      <xdr:rowOff>66675</xdr:rowOff>
    </xdr:to>
    <xdr:pic>
      <xdr:nvPicPr>
        <xdr:cNvPr id="56" name="Picture 56" descr="--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716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2</xdr:row>
      <xdr:rowOff>38100</xdr:rowOff>
    </xdr:from>
    <xdr:to>
      <xdr:col>22</xdr:col>
      <xdr:colOff>200025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8886825" y="381000"/>
        <a:ext cx="59150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33</xdr:row>
      <xdr:rowOff>142875</xdr:rowOff>
    </xdr:from>
    <xdr:to>
      <xdr:col>15</xdr:col>
      <xdr:colOff>400050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5162550" y="5229225"/>
        <a:ext cx="57054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68</xdr:row>
      <xdr:rowOff>76200</xdr:rowOff>
    </xdr:from>
    <xdr:to>
      <xdr:col>16</xdr:col>
      <xdr:colOff>371475</xdr:colOff>
      <xdr:row>91</xdr:row>
      <xdr:rowOff>114300</xdr:rowOff>
    </xdr:to>
    <xdr:graphicFrame>
      <xdr:nvGraphicFramePr>
        <xdr:cNvPr id="3" name="Chart 3"/>
        <xdr:cNvGraphicFramePr/>
      </xdr:nvGraphicFramePr>
      <xdr:xfrm>
        <a:off x="5505450" y="10582275"/>
        <a:ext cx="5924550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</xdr:col>
      <xdr:colOff>276225</xdr:colOff>
      <xdr:row>2</xdr:row>
      <xdr:rowOff>28575</xdr:rowOff>
    </xdr:from>
    <xdr:ext cx="85725" cy="219075"/>
    <xdr:sp>
      <xdr:nvSpPr>
        <xdr:cNvPr id="4" name="TextBox 4"/>
        <xdr:cNvSpPr txBox="1">
          <a:spLocks noChangeArrowheads="1"/>
        </xdr:cNvSpPr>
      </xdr:nvSpPr>
      <xdr:spPr>
        <a:xfrm>
          <a:off x="4629150" y="371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142875</xdr:colOff>
      <xdr:row>1</xdr:row>
      <xdr:rowOff>104775</xdr:rowOff>
    </xdr:from>
    <xdr:to>
      <xdr:col>16</xdr:col>
      <xdr:colOff>276225</xdr:colOff>
      <xdr:row>33</xdr:row>
      <xdr:rowOff>38100</xdr:rowOff>
    </xdr:to>
    <xdr:graphicFrame>
      <xdr:nvGraphicFramePr>
        <xdr:cNvPr id="5" name="Chart 6"/>
        <xdr:cNvGraphicFramePr/>
      </xdr:nvGraphicFramePr>
      <xdr:xfrm>
        <a:off x="5086350" y="295275"/>
        <a:ext cx="6248400" cy="4829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orldcon.org/hugos.html" TargetMode="External" /><Relationship Id="rId2" Type="http://schemas.openxmlformats.org/officeDocument/2006/relationships/hyperlink" Target="http://www.sfwa.org/awards/" TargetMode="External" /><Relationship Id="rId3" Type="http://schemas.openxmlformats.org/officeDocument/2006/relationships/hyperlink" Target="http://www.nicholaswhyte.info/sf/nebhug.htm" TargetMode="External" /><Relationship Id="rId4" Type="http://schemas.openxmlformats.org/officeDocument/2006/relationships/hyperlink" Target="http://www.nicholaswhyte.info/sf/fw.htm" TargetMode="External" /><Relationship Id="rId5" Type="http://schemas.openxmlformats.org/officeDocument/2006/relationships/hyperlink" Target="http://www.nicholaswhyte.info/sf/doom.htm" TargetMode="External" /><Relationship Id="rId6" Type="http://schemas.openxmlformats.org/officeDocument/2006/relationships/hyperlink" Target="http://www.nicholaswhyte.info/sf/etq.htm" TargetMode="External" /><Relationship Id="rId7" Type="http://schemas.openxmlformats.org/officeDocument/2006/relationships/hyperlink" Target="http://www.nicholaswhyte.info/sf/fw.htm" TargetMode="External" /><Relationship Id="rId8" Type="http://schemas.openxmlformats.org/officeDocument/2006/relationships/hyperlink" Target="http://www.nicholaswhyte.info/sf/doom.htm" TargetMode="External" /><Relationship Id="rId9" Type="http://schemas.openxmlformats.org/officeDocument/2006/relationships/hyperlink" Target="http://www.nicholaswhyte.info/sf/etq.htm" TargetMode="External" /><Relationship Id="rId10" Type="http://schemas.openxmlformats.org/officeDocument/2006/relationships/hyperlink" Target="http://www.nicholaswhyte.info/sf/hn3.htm#last" TargetMode="External" /><Relationship Id="rId11" Type="http://schemas.openxmlformats.org/officeDocument/2006/relationships/hyperlink" Target="http://www.nicholaswhyte.info/sf/goatsong.htm" TargetMode="External" /><Relationship Id="rId12" Type="http://schemas.openxmlformats.org/officeDocument/2006/relationships/hyperlink" Target="http://www.nicholaswhyte.info/sf/goatsong.htm" TargetMode="External" /><Relationship Id="rId13" Type="http://schemas.openxmlformats.org/officeDocument/2006/relationships/hyperlink" Target="http://www.nicholaswhyte.info/sf/hn1.htm#queen" TargetMode="External" /><Relationship Id="rId14" Type="http://schemas.openxmlformats.org/officeDocument/2006/relationships/hyperlink" Target="http://www.nicholaswhyte.info/sf/hn2.htm#sat" TargetMode="External" /><Relationship Id="rId15" Type="http://schemas.openxmlformats.org/officeDocument/2006/relationships/hyperlink" Target="http://www.nicholaswhyte.info/sf/forwar.htm" TargetMode="External" /><Relationship Id="rId16" Type="http://schemas.openxmlformats.org/officeDocument/2006/relationships/hyperlink" Target="http://home.earthlink.net/~haldeman/story1.html" TargetMode="External" /><Relationship Id="rId17" Type="http://schemas.openxmlformats.org/officeDocument/2006/relationships/hyperlink" Target="http://www.nicholaswhyte.info/sf/forpeace.htm" TargetMode="External" /><Relationship Id="rId18" Type="http://schemas.openxmlformats.org/officeDocument/2006/relationships/hyperlink" Target="http://www.nicholaswhyte.info/sf/forwar.htm" TargetMode="External" /><Relationship Id="rId19" Type="http://schemas.openxmlformats.org/officeDocument/2006/relationships/hyperlink" Target="http://www.nicholaswhyte.info/sf/forpeace.htm" TargetMode="External" /><Relationship Id="rId20" Type="http://schemas.openxmlformats.org/officeDocument/2006/relationships/hyperlink" Target="http://www.nicholaswhyte.info/sf/hn3.htm#hem" TargetMode="External" /><Relationship Id="rId21" Type="http://schemas.openxmlformats.org/officeDocument/2006/relationships/hyperlink" Target="http://www.nicholaswhyte.info/sf/gonna.htm" TargetMode="External" /><Relationship Id="rId22" Type="http://schemas.openxmlformats.org/officeDocument/2006/relationships/hyperlink" Target="http://www.nicholaswhyte.info/sf/ctz.htm" TargetMode="External" /><Relationship Id="rId23" Type="http://schemas.openxmlformats.org/officeDocument/2006/relationships/hyperlink" Target="http://www.nicholaswhyte.info/sf/gonna.htm" TargetMode="External" /><Relationship Id="rId24" Type="http://schemas.openxmlformats.org/officeDocument/2006/relationships/hyperlink" Target="http://www.nicholaswhyte.info/sf/ctz.htm" TargetMode="External" /><Relationship Id="rId25" Type="http://schemas.openxmlformats.org/officeDocument/2006/relationships/hyperlink" Target="http://www.nicholaswhyte.info/sf/hn1.htm#ill" TargetMode="External" /><Relationship Id="rId26" Type="http://schemas.openxmlformats.org/officeDocument/2006/relationships/hyperlink" Target="http://www.nicholaswhyte.info/sf/disp.htm" TargetMode="External" /><Relationship Id="rId27" Type="http://schemas.openxmlformats.org/officeDocument/2006/relationships/hyperlink" Target="http://www.nicholaswhyte.info/sf/disp.htm" TargetMode="External" /><Relationship Id="rId28" Type="http://schemas.openxmlformats.org/officeDocument/2006/relationships/hyperlink" Target="http://www.fictionwise.com/servlet/mw?t=book.htm&amp;bookid=881&amp;id=8474" TargetMode="External" /><Relationship Id="rId29" Type="http://schemas.openxmlformats.org/officeDocument/2006/relationships/hyperlink" Target="http://www.nicholaswhyte.info/sf/hn1.htm#left" TargetMode="External" /><Relationship Id="rId30" Type="http://schemas.openxmlformats.org/officeDocument/2006/relationships/hyperlink" Target="http://www.fictionwise.com/servlet/mw?t=book.htm&amp;bookid=308&amp;id=8474" TargetMode="External" /><Relationship Id="rId31" Type="http://schemas.openxmlformats.org/officeDocument/2006/relationships/hyperlink" Target="http://harlanellison.com/iwrite/paladin.htm" TargetMode="External" /><Relationship Id="rId32" Type="http://schemas.openxmlformats.org/officeDocument/2006/relationships/hyperlink" Target="http://www.fictionwise.com/servlet/mw?t=book.htm&amp;bookid=308&amp;id=8474" TargetMode="External" /><Relationship Id="rId33" Type="http://schemas.openxmlformats.org/officeDocument/2006/relationships/hyperlink" Target="http://www.nicholaswhyte.info/sf/hn1.htm#repent" TargetMode="External" /><Relationship Id="rId34" Type="http://schemas.openxmlformats.org/officeDocument/2006/relationships/hyperlink" Target="http://www.nicholaswhyte.info/sf/hn2.htm#jeff" TargetMode="External" /><Relationship Id="rId35" Type="http://schemas.openxmlformats.org/officeDocument/2006/relationships/hyperlink" Target="http://www.fictionwise.com/servlet/mw?t=book.htm&amp;bookid=1196&amp;id=8474" TargetMode="External" /><Relationship Id="rId36" Type="http://schemas.openxmlformats.org/officeDocument/2006/relationships/hyperlink" Target="http://www.nicholaswhyte.info/sf/hn3.htm#moun" TargetMode="External" /><Relationship Id="rId37" Type="http://schemas.openxmlformats.org/officeDocument/2006/relationships/hyperlink" Target="http://www.nicholaswhyte.info/sf/hn3.htm#pos" TargetMode="External" /><Relationship Id="rId38" Type="http://schemas.openxmlformats.org/officeDocument/2006/relationships/hyperlink" Target="http://www.nicholaswhyte.info/sf/founp.htm" TargetMode="External" /><Relationship Id="rId39" Type="http://schemas.openxmlformats.org/officeDocument/2006/relationships/hyperlink" Target="http://www.nicholaswhyte.info/sf/founp.htm" TargetMode="External" /><Relationship Id="rId40" Type="http://schemas.openxmlformats.org/officeDocument/2006/relationships/hyperlink" Target="http://www.nicholaswhyte.info/sf/hn1.htm#rend" TargetMode="External" /><Relationship Id="rId41" Type="http://schemas.openxmlformats.org/officeDocument/2006/relationships/hyperlink" Target="http://www.nicholaswhyte.info/sf/bmu.htm" TargetMode="External" /><Relationship Id="rId42" Type="http://schemas.openxmlformats.org/officeDocument/2006/relationships/hyperlink" Target="http://www.nicholaswhyte.info/sf/bmu.htm" TargetMode="External" /><Relationship Id="rId43" Type="http://schemas.openxmlformats.org/officeDocument/2006/relationships/hyperlink" Target="http://www.nicholaswhyte.info/sf/beadar.htm" TargetMode="External" /><Relationship Id="rId44" Type="http://schemas.openxmlformats.org/officeDocument/2006/relationships/hyperlink" Target="http://www.nicholaswhyte.info/sf/hn3.htm#tang" TargetMode="External" /><Relationship Id="rId45" Type="http://schemas.openxmlformats.org/officeDocument/2006/relationships/hyperlink" Target="http://www.nicholaswhyte.info/sf/gods.htm" TargetMode="External" /><Relationship Id="rId46" Type="http://schemas.openxmlformats.org/officeDocument/2006/relationships/hyperlink" Target="http://www.nicholaswhyte.info/sf/tbm.htm" TargetMode="External" /><Relationship Id="rId47" Type="http://schemas.openxmlformats.org/officeDocument/2006/relationships/hyperlink" Target="http://www.fictionwise.com/servlet/mw?t=book.htm&amp;bookid=734&amp;id=8474" TargetMode="External" /><Relationship Id="rId48" Type="http://schemas.openxmlformats.org/officeDocument/2006/relationships/hyperlink" Target="http://www.nicholaswhyte.info/sf/gods.htm" TargetMode="External" /><Relationship Id="rId49" Type="http://schemas.openxmlformats.org/officeDocument/2006/relationships/hyperlink" Target="http://www.nicholaswhyte.info/sf/tbm.htm" TargetMode="External" /><Relationship Id="rId50" Type="http://schemas.openxmlformats.org/officeDocument/2006/relationships/hyperlink" Target="http://www.nicholaswhyte.info/sf/amgods.htm" TargetMode="External" /><Relationship Id="rId51" Type="http://schemas.openxmlformats.org/officeDocument/2006/relationships/hyperlink" Target="http://www.nicholaswhyte.info/sf/amgods.htm" TargetMode="External" /><Relationship Id="rId52" Type="http://schemas.openxmlformats.org/officeDocument/2006/relationships/hyperlink" Target="http://www.nicholaswhyte.info/sf/hn3.htm#coraline" TargetMode="External" /><Relationship Id="rId53" Type="http://schemas.openxmlformats.org/officeDocument/2006/relationships/hyperlink" Target="http://www.nicholaswhyte.info/sf/ender.htm" TargetMode="External" /><Relationship Id="rId54" Type="http://schemas.openxmlformats.org/officeDocument/2006/relationships/hyperlink" Target="http://www.nicholaswhyte.info/sf/ender.htm" TargetMode="External" /><Relationship Id="rId55" Type="http://schemas.openxmlformats.org/officeDocument/2006/relationships/hyperlink" Target="http://www.nicholaswhyte.info/sf/hn3.htm#speak" TargetMode="External" /><Relationship Id="rId56" Type="http://schemas.openxmlformats.org/officeDocument/2006/relationships/hyperlink" Target="http://www.nicholaswhyte.info/sf/hn2.htm#pers" TargetMode="External" /><Relationship Id="rId57" Type="http://schemas.openxmlformats.org/officeDocument/2006/relationships/hyperlink" Target="http://www.nicholaswhyte.info/sf/hn3.htm#press" TargetMode="External" /><Relationship Id="rId58" Type="http://schemas.openxmlformats.org/officeDocument/2006/relationships/hyperlink" Target="http://www.nicholaswhyte.info/sf/hn1.htm#home" TargetMode="External" /><Relationship Id="rId59" Type="http://schemas.openxmlformats.org/officeDocument/2006/relationships/hyperlink" Target="http://www.fictionwise.com/servlet/mw?t=book.htm&amp;bookid=746&amp;id=8474" TargetMode="External" /><Relationship Id="rId60" Type="http://schemas.openxmlformats.org/officeDocument/2006/relationships/hyperlink" Target="http://www.fictionwise.com/servlet/mw?t=book.htm&amp;bookid=746&amp;id=8474" TargetMode="External" /><Relationship Id="rId61" Type="http://schemas.openxmlformats.org/officeDocument/2006/relationships/hyperlink" Target="http://www.nicholaswhyte.info/sf/hn2.htm#sand" TargetMode="External" /><Relationship Id="rId62" Type="http://schemas.openxmlformats.org/officeDocument/2006/relationships/hyperlink" Target="http://www.nicholaswhyte.info/sf/gateway.htm" TargetMode="External" /><Relationship Id="rId63" Type="http://schemas.openxmlformats.org/officeDocument/2006/relationships/hyperlink" Target="http://www.nicholaswhyte.info/sf/gateway.htm" TargetMode="External" /><Relationship Id="rId64" Type="http://schemas.openxmlformats.org/officeDocument/2006/relationships/hyperlink" Target="http://www.nicholaswhyte.info/sf/hn2.htm#houston" TargetMode="External" /><Relationship Id="rId65" Type="http://schemas.openxmlformats.org/officeDocument/2006/relationships/hyperlink" Target="http://www.fictionwise.com/servlet/mw?t=book.htm&amp;bookid=17&amp;id=8474" TargetMode="External" /><Relationship Id="rId66" Type="http://schemas.openxmlformats.org/officeDocument/2006/relationships/hyperlink" Target="http://www.fictionwise.com/servlet/mw?t=book.htm&amp;bookid=20&amp;id=8474" TargetMode="External" /><Relationship Id="rId67" Type="http://schemas.openxmlformats.org/officeDocument/2006/relationships/hyperlink" Target="http://www.fictionwise.com/servlet/mw?t=book.htm&amp;bookid=24&amp;id=8474" TargetMode="External" /><Relationship Id="rId68" Type="http://schemas.openxmlformats.org/officeDocument/2006/relationships/hyperlink" Target="http://www.fictionwise.com/servlet/mw?t=book.htm&amp;bookid=12&amp;id=8474" TargetMode="External" /><Relationship Id="rId69" Type="http://schemas.openxmlformats.org/officeDocument/2006/relationships/hyperlink" Target="http://www.asimovs.com/_issue_0501/travelswithmycats.shtml" TargetMode="External" /><Relationship Id="rId70" Type="http://schemas.openxmlformats.org/officeDocument/2006/relationships/hyperlink" Target="http://www.fictionwise.com/servlet/mw?t=book.htm&amp;bookid=24&amp;id=8474" TargetMode="External" /><Relationship Id="rId71" Type="http://schemas.openxmlformats.org/officeDocument/2006/relationships/hyperlink" Target="http://www.nicholaswhyte.info/sf/hn3.htm#seven" TargetMode="External" /><Relationship Id="rId72" Type="http://schemas.openxmlformats.org/officeDocument/2006/relationships/hyperlink" Target="http://www.fictionwise.com/servlet/mw?t=book.htm&amp;bookid=445&amp;id=8474" TargetMode="External" /><Relationship Id="rId73" Type="http://schemas.openxmlformats.org/officeDocument/2006/relationships/hyperlink" Target="http://www.fictionwise.com/servlet/mw?t=book.htm&amp;bookid=444&amp;id=8474" TargetMode="External" /><Relationship Id="rId74" Type="http://schemas.openxmlformats.org/officeDocument/2006/relationships/hyperlink" Target="http://www.fictionwise.com/servlet/mw?t=book.htm&amp;bookid=635&amp;id=8474" TargetMode="External" /><Relationship Id="rId75" Type="http://schemas.openxmlformats.org/officeDocument/2006/relationships/hyperlink" Target="http://www.fictionwise.com/servlet/mw?t=book.htm&amp;bookid=747&amp;id=8474" TargetMode="External" /><Relationship Id="rId76" Type="http://schemas.openxmlformats.org/officeDocument/2006/relationships/hyperlink" Target="http://www.nicholaswhyte.info/sf/hn1.htm#ring" TargetMode="External" /><Relationship Id="rId77" Type="http://schemas.openxmlformats.org/officeDocument/2006/relationships/hyperlink" Target="http://www.fictionwise.com/servlet/mw?t=book.htm&amp;bookid=67&amp;id=8474" TargetMode="External" /><Relationship Id="rId78" Type="http://schemas.openxmlformats.org/officeDocument/2006/relationships/hyperlink" Target="http://www.fictionwise.com/servlet/mw?t=book.htm&amp;bookid=68&amp;id=8474" TargetMode="External" /><Relationship Id="rId79" Type="http://schemas.openxmlformats.org/officeDocument/2006/relationships/hyperlink" Target="http://www.nicholaswhyte.info/sf/hell.htm" TargetMode="External" /><Relationship Id="rId80" Type="http://schemas.openxmlformats.org/officeDocument/2006/relationships/hyperlink" Target="http://www.nicholaswhyte.info/sf/hell.htm" TargetMode="External" /><Relationship Id="rId81" Type="http://schemas.openxmlformats.org/officeDocument/2006/relationships/hyperlink" Target="http://www.nicholaswhyte.info/sf/hn1.htm#time" TargetMode="External" /><Relationship Id="rId82" Type="http://schemas.openxmlformats.org/officeDocument/2006/relationships/hyperlink" Target="http://www.nicholaswhyte.info/sf/hn2.htm#start" TargetMode="External" /><Relationship Id="rId83" Type="http://schemas.openxmlformats.org/officeDocument/2006/relationships/hyperlink" Target="http://www.nicholaswhyte.info/sf/hn2.htm#grot" TargetMode="External" /><Relationship Id="rId84" Type="http://schemas.openxmlformats.org/officeDocument/2006/relationships/hyperlink" Target="http://www.nicholaswhyte.info/sf/dream.htm" TargetMode="External" /><Relationship Id="rId85" Type="http://schemas.openxmlformats.org/officeDocument/2006/relationships/hyperlink" Target="http://www.alexlit.com/shopping/Details.taf?ItemCode=STX6" TargetMode="External" /><Relationship Id="rId86" Type="http://schemas.openxmlformats.org/officeDocument/2006/relationships/hyperlink" Target="http://www.nicholaswhyte.info/sf/dream.htm" TargetMode="External" /><Relationship Id="rId87" Type="http://schemas.openxmlformats.org/officeDocument/2006/relationships/hyperlink" Target="http://www.baen.com/chapters/W200011/0671319744___1.htm" TargetMode="External" /><Relationship Id="rId88" Type="http://schemas.openxmlformats.org/officeDocument/2006/relationships/hyperlink" Target="http://www.nicholaswhyte.info/sf/hn2.htm#stard" TargetMode="External" /><Relationship Id="rId89" Type="http://schemas.openxmlformats.org/officeDocument/2006/relationships/hyperlink" Target="http://www.nicholaswhyte.info/sf/bdf.htm" TargetMode="External" /><Relationship Id="rId90" Type="http://schemas.openxmlformats.org/officeDocument/2006/relationships/hyperlink" Target="http://www.nicholaswhyte.info/sf/bdf.htm" TargetMode="External" /><Relationship Id="rId91" Type="http://schemas.openxmlformats.org/officeDocument/2006/relationships/hyperlink" Target="http://www.nicholaswhyte.info/sf/hn1.htm#lastcastle" TargetMode="External" /><Relationship Id="rId92" Type="http://schemas.openxmlformats.org/officeDocument/2006/relationships/hyperlink" Target="http://www.nicholaswhyte.info/sf/hn3#2h" TargetMode="External" /><Relationship Id="rId93" Type="http://schemas.openxmlformats.org/officeDocument/2006/relationships/hyperlink" Target="http://www.fictionwise.com/servlet/mw?t=book.htm&amp;bookid=649&amp;id=8474" TargetMode="External" /><Relationship Id="rId94" Type="http://schemas.openxmlformats.org/officeDocument/2006/relationships/hyperlink" Target="http://www.fictionwise.com/servlet/mw?t=book.htm&amp;bookid=649&amp;id=8474" TargetMode="External" /><Relationship Id="rId95" Type="http://schemas.openxmlformats.org/officeDocument/2006/relationships/hyperlink" Target="http://www.nicholaswhyte.info/sf/hn3.htm#ultimate" TargetMode="External" /><Relationship Id="rId96" Type="http://schemas.openxmlformats.org/officeDocument/2006/relationships/hyperlink" Target="http://www.gerrold.com/martian.htm" TargetMode="External" /><Relationship Id="rId97" Type="http://schemas.openxmlformats.org/officeDocument/2006/relationships/hyperlink" Target="http://www.gerrold.com/martian.htm" TargetMode="External" /><Relationship Id="rId98" Type="http://schemas.openxmlformats.org/officeDocument/2006/relationships/hyperlink" Target="http://www.nicholaswhyte.info/sf/hn3.htm#mart" TargetMode="External" /><Relationship Id="rId99" Type="http://schemas.openxmlformats.org/officeDocument/2006/relationships/hyperlink" Target="http://www.fictionwise.com/servlet/mw?t=book.htm&amp;bookid=442&amp;id=8474" TargetMode="External" /><Relationship Id="rId100" Type="http://schemas.openxmlformats.org/officeDocument/2006/relationships/hyperlink" Target="http://www.fictionwise.com/servlet/mw?t=book.htm&amp;bookid=442&amp;id=8474" TargetMode="External" /><Relationship Id="rId101" Type="http://schemas.openxmlformats.org/officeDocument/2006/relationships/hyperlink" Target="http://www.nicholaswhyte.info/sf/hn3.htm#schr" TargetMode="External" /><Relationship Id="rId102" Type="http://schemas.openxmlformats.org/officeDocument/2006/relationships/hyperlink" Target="http://www.nicholaswhyte.info/sf/hn2.htm#neur" TargetMode="External" /><Relationship Id="rId103" Type="http://schemas.openxmlformats.org/officeDocument/2006/relationships/hyperlink" Target="http://www.nicholaswhyte.info/sf/enem.htm" TargetMode="External" /><Relationship Id="rId104" Type="http://schemas.openxmlformats.org/officeDocument/2006/relationships/hyperlink" Target="http://www.nicholaswhyte.info/sf/enem.htm" TargetMode="External" /><Relationship Id="rId105" Type="http://schemas.openxmlformats.org/officeDocument/2006/relationships/hyperlink" Target="http://www.nicholaswhyte.info/sf/hn2.htm#stard" TargetMode="External" /><Relationship Id="rId106" Type="http://schemas.openxmlformats.org/officeDocument/2006/relationships/hyperlink" Target="http://www.nicholaswhyte.info/sf/hn1.htm#slow" TargetMode="External" /><Relationship Id="rId107" Type="http://schemas.openxmlformats.org/officeDocument/2006/relationships/hyperlink" Target="http://www.nicholaswhyte.info/sf/dune.htm" TargetMode="External" /><Relationship Id="rId108" Type="http://schemas.openxmlformats.org/officeDocument/2006/relationships/hyperlink" Target="http://www.nicholaswhyte.info/sf/dune.htm" TargetMode="External" /><Relationship Id="rId109" Type="http://schemas.openxmlformats.org/officeDocument/2006/relationships/hyperlink" Target="http://www.nicholaswhyte.info/sf/ffa.htm" TargetMode="External" /><Relationship Id="rId110" Type="http://schemas.openxmlformats.org/officeDocument/2006/relationships/hyperlink" Target="http://www.nicholaswhyte.info/sf/ffa.htm" TargetMode="External" /><Relationship Id="rId111" Type="http://schemas.openxmlformats.org/officeDocument/2006/relationships/hyperlink" Target="http://www.nicholaswhyte.info/sf/hn1.htm#ffa" TargetMode="External" /><Relationship Id="rId112" Type="http://schemas.openxmlformats.org/officeDocument/2006/relationships/hyperlink" Target="http://www.fictionwise.com/servlet/mw?t=book.htm&amp;bookid=1150&amp;id=8474" TargetMode="External" /><Relationship Id="rId113" Type="http://schemas.openxmlformats.org/officeDocument/2006/relationships/hyperlink" Target="http://www.fictionwise.com/servlet/mw?t=book.htm&amp;bookid=430&amp;id=8474" TargetMode="External" /><Relationship Id="rId114" Type="http://schemas.openxmlformats.org/officeDocument/2006/relationships/hyperlink" Target="http://www.fictionwise.com/servlet/mw?t=book.htm&amp;bookid=9&amp;id=8474" TargetMode="External" /><Relationship Id="rId115" Type="http://schemas.openxmlformats.org/officeDocument/2006/relationships/hyperlink" Target="http://www.fictionwise.com/servlet/mw?t=book.htm&amp;bookid=395&amp;id=8474" TargetMode="External" /><Relationship Id="rId116" Type="http://schemas.openxmlformats.org/officeDocument/2006/relationships/hyperlink" Target="http://www.fictionwise.com/servlet/mw?t=book.htm&amp;bookid=401&amp;id=8474" TargetMode="External" /><Relationship Id="rId117" Type="http://schemas.openxmlformats.org/officeDocument/2006/relationships/hyperlink" Target="http://www.fictionwise.com/servlet/mw?t=book.htm&amp;bookid=125&amp;id=8474" TargetMode="External" /><Relationship Id="rId118" Type="http://schemas.openxmlformats.org/officeDocument/2006/relationships/hyperlink" Target="http://www.asimovs.com/_issue_9908/tyranno.htm" TargetMode="External" /><Relationship Id="rId119" Type="http://schemas.openxmlformats.org/officeDocument/2006/relationships/hyperlink" Target="http://www.fictionwise.com/servlet/mw?t=book.htm&amp;bookid=223&amp;id=8474" TargetMode="External" /><Relationship Id="rId120" Type="http://schemas.openxmlformats.org/officeDocument/2006/relationships/hyperlink" Target="http://www.fictionwise.com/servlet/mw?t=book.htm&amp;bookid=57&amp;id=8474" TargetMode="External" /><Relationship Id="rId121" Type="http://schemas.openxmlformats.org/officeDocument/2006/relationships/hyperlink" Target="http://www.fictionwise.com/servlet/mw?t=book.htm&amp;bookid=572&amp;id=8474" TargetMode="External" /><Relationship Id="rId122" Type="http://schemas.openxmlformats.org/officeDocument/2006/relationships/hyperlink" Target="http://www.fictionwise.com/servlet/mw?t=book.htm&amp;bookid=782&amp;id=8474" TargetMode="External" /><Relationship Id="rId123" Type="http://schemas.openxmlformats.org/officeDocument/2006/relationships/hyperlink" Target="http://www.fictionwise.com/servlet/mw?t=book.htm&amp;bookid=727&amp;id=8474" TargetMode="External" /><Relationship Id="rId124" Type="http://schemas.openxmlformats.org/officeDocument/2006/relationships/hyperlink" Target="http://www.scifi.com/scifiction/classics/classics_archive/russ/" TargetMode="External" /><Relationship Id="rId125" Type="http://schemas.openxmlformats.org/officeDocument/2006/relationships/hyperlink" Target="http://www.fictionwise.com/servlet/mw?t=book.htm&amp;bookid=769&amp;id=8474" TargetMode="External" /><Relationship Id="rId126" Type="http://schemas.openxmlformats.org/officeDocument/2006/relationships/hyperlink" Target="http://www.nicholaswhyte.info/sf/vindsk.htm" TargetMode="External" /><Relationship Id="rId127" Type="http://schemas.openxmlformats.org/officeDocument/2006/relationships/hyperlink" Target="http://www.scifi.com/scifiction/originals/originals_archive/fowler/fowler1.html" TargetMode="External" /><Relationship Id="rId128" Type="http://schemas.openxmlformats.org/officeDocument/2006/relationships/hyperlink" Target="http://www.fictionwise.com/servlet/mw?t=book.htm&amp;mp;bookid=424&amp;mp;id=8474" TargetMode="External" /><Relationship Id="rId129" Type="http://schemas.openxmlformats.org/officeDocument/2006/relationships/hyperlink" Target="http://www.ase.ee/moshkow/koi/STERLINGB/taklamakan.txt" TargetMode="External" /><Relationship Id="rId130" Type="http://schemas.openxmlformats.org/officeDocument/2006/relationships/hyperlink" Target="http://www.fictionwise.com/servlet/mw?t=book.htm&amp;bookid=1197&amp;id=8474" TargetMode="External" /><Relationship Id="rId131" Type="http://schemas.openxmlformats.org/officeDocument/2006/relationships/hyperlink" Target="http://www.fictionwise.com/servlet/mw?t=book.htm&amp;bookid=1146&amp;id=8474" TargetMode="External" /><Relationship Id="rId132" Type="http://schemas.openxmlformats.org/officeDocument/2006/relationships/hyperlink" Target="http://www.brazenhussies.net/murphy/Rachel.html" TargetMode="External" /><Relationship Id="rId133" Type="http://schemas.openxmlformats.org/officeDocument/2006/relationships/hyperlink" Target="http://www.fictionwise.com/servlet/mw?t=book.htm&amp;bookid=399&amp;id=8474" TargetMode="External" /><Relationship Id="rId134" Type="http://schemas.openxmlformats.org/officeDocument/2006/relationships/hyperlink" Target="http://www.fictionwise.com/servlet/mw?t=book.htm&amp;bookid=271&amp;id=8474" TargetMode="External" /><Relationship Id="rId135" Type="http://schemas.openxmlformats.org/officeDocument/2006/relationships/hyperlink" Target="http://www.fictionwise.com/servlet/mw?t=book.htm&amp;bookid=618&amp;id=8474" TargetMode="External" /><Relationship Id="rId136" Type="http://schemas.openxmlformats.org/officeDocument/2006/relationships/hyperlink" Target="http://www.fictionwise.com/servlet/mw?t=book.htm&amp;bookid=249&amp;id=8474" TargetMode="External" /><Relationship Id="rId137" Type="http://schemas.openxmlformats.org/officeDocument/2006/relationships/hyperlink" Target="http://www.goldengryphon.com/Stross-Concrete.html" TargetMode="External" /><Relationship Id="rId138" Type="http://schemas.openxmlformats.org/officeDocument/2006/relationships/hyperlink" Target="http://www.scifi.com/scifiction/originals/originals_archive/ford4/" TargetMode="External" /><Relationship Id="rId139" Type="http://schemas.openxmlformats.org/officeDocument/2006/relationships/hyperlink" Target="http://www.scifi.com/scifiction/originals/originals_archive/nagata/" TargetMode="External" /><Relationship Id="rId140" Type="http://schemas.openxmlformats.org/officeDocument/2006/relationships/hyperlink" Target="http://www.netspace.net.au/~gregegan/OCEANIC/Complete/Oceanic.html" TargetMode="External" /><Relationship Id="rId141" Type="http://schemas.openxmlformats.org/officeDocument/2006/relationships/hyperlink" Target="http://www.fictionwise.com/servlet/mw?t=book.htm&amp;bookid=614&amp;id=8474" TargetMode="External" /><Relationship Id="rId142" Type="http://schemas.openxmlformats.org/officeDocument/2006/relationships/hyperlink" Target="http://www.wizards.com/amazing/595_CostofDoingBusiness.asp" TargetMode="External" /><Relationship Id="rId143" Type="http://schemas.openxmlformats.org/officeDocument/2006/relationships/hyperlink" Target="http://www.fictionwise.com/servlet/mw?t=book.htm&amp;bookid=381&amp;id=8474" TargetMode="External" /><Relationship Id="rId144" Type="http://schemas.openxmlformats.org/officeDocument/2006/relationships/hyperlink" Target="http://www.alexlit.com/shopping/Details.taf?ItemCode=STX499" TargetMode="External" /><Relationship Id="rId145" Type="http://schemas.openxmlformats.org/officeDocument/2006/relationships/hyperlink" Target="http://www.eidolon.net/jack_dann/davinci.html" TargetMode="External" /><Relationship Id="rId146" Type="http://schemas.openxmlformats.org/officeDocument/2006/relationships/hyperlink" Target="http://www.fictionwise.com/servlet/mw?t=book.htm&amp;bookid=178&amp;id=8474" TargetMode="External" /><Relationship Id="rId147" Type="http://schemas.openxmlformats.org/officeDocument/2006/relationships/hyperlink" Target="http://www.fictionwise.com/servlet/mw?t=book.htm&amp;bookid=122&amp;id=8474" TargetMode="External" /><Relationship Id="rId148" Type="http://schemas.openxmlformats.org/officeDocument/2006/relationships/hyperlink" Target="http://www.scifi.com/scifiction/classics/classics_archive/waldrop/" TargetMode="External" /><Relationship Id="rId149" Type="http://schemas.openxmlformats.org/officeDocument/2006/relationships/hyperlink" Target="http://www.fictionwise.com/servlet/mw?t=book.htm&amp;bookid=249&amp;id=8474" TargetMode="External" /><Relationship Id="rId150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icholaswhyte.info/sf/forwar.htm" TargetMode="External" /><Relationship Id="rId2" Type="http://schemas.openxmlformats.org/officeDocument/2006/relationships/hyperlink" Target="http://home.earthlink.net/~haldeman/story1.html" TargetMode="External" /><Relationship Id="rId3" Type="http://schemas.openxmlformats.org/officeDocument/2006/relationships/hyperlink" Target="http://www.nicholaswhyte.info/sf/forpeace.htm" TargetMode="External" /><Relationship Id="rId4" Type="http://schemas.openxmlformats.org/officeDocument/2006/relationships/hyperlink" Target="http://www.nicholaswhyte.info/sf/gonna.htm" TargetMode="External" /><Relationship Id="rId5" Type="http://schemas.openxmlformats.org/officeDocument/2006/relationships/hyperlink" Target="http://www.nicholaswhyte.info/sf/ctz.htm" TargetMode="External" /><Relationship Id="rId6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440"/>
  <sheetViews>
    <sheetView workbookViewId="0" topLeftCell="DD410">
      <selection activeCell="A412" sqref="A412:A413"/>
    </sheetView>
  </sheetViews>
  <sheetFormatPr defaultColWidth="11.421875" defaultRowHeight="12.75"/>
  <cols>
    <col min="1" max="1" width="30.8515625" style="13" bestFit="1" customWidth="1"/>
    <col min="2" max="2" width="19.421875" style="13" customWidth="1"/>
    <col min="3" max="3" width="30.421875" style="13" customWidth="1"/>
    <col min="4" max="4" width="31.8515625" style="13" bestFit="1" customWidth="1"/>
    <col min="5" max="16384" width="9.140625" style="13" customWidth="1"/>
  </cols>
  <sheetData>
    <row r="6" spans="1:4" ht="10.5">
      <c r="A6" s="11"/>
      <c r="B6" s="12" t="s">
        <v>367</v>
      </c>
      <c r="C6" s="12" t="s">
        <v>368</v>
      </c>
      <c r="D6" s="12" t="s">
        <v>369</v>
      </c>
    </row>
    <row r="7" spans="1:4" ht="10.5">
      <c r="A7" s="25" t="s">
        <v>370</v>
      </c>
      <c r="B7" s="15" t="s">
        <v>371</v>
      </c>
      <c r="C7" s="15">
        <v>6</v>
      </c>
      <c r="D7" s="15">
        <v>4</v>
      </c>
    </row>
    <row r="8" spans="1:4" ht="24">
      <c r="A8" s="25"/>
      <c r="B8" s="12" t="s">
        <v>372</v>
      </c>
      <c r="C8" s="12" t="s">
        <v>375</v>
      </c>
      <c r="D8" s="16" t="s">
        <v>803</v>
      </c>
    </row>
    <row r="9" spans="1:4" ht="36">
      <c r="A9" s="25"/>
      <c r="B9" s="15" t="s">
        <v>804</v>
      </c>
      <c r="C9" s="15" t="s">
        <v>805</v>
      </c>
      <c r="D9" s="12" t="s">
        <v>378</v>
      </c>
    </row>
    <row r="10" spans="1:4" ht="36">
      <c r="A10" s="25"/>
      <c r="B10" s="12" t="s">
        <v>373</v>
      </c>
      <c r="C10" s="15" t="s">
        <v>806</v>
      </c>
      <c r="D10" s="16" t="s">
        <v>807</v>
      </c>
    </row>
    <row r="11" spans="1:4" ht="36">
      <c r="A11" s="25"/>
      <c r="B11" s="12" t="s">
        <v>374</v>
      </c>
      <c r="C11" s="15" t="s">
        <v>808</v>
      </c>
      <c r="D11" s="16" t="s">
        <v>809</v>
      </c>
    </row>
    <row r="12" spans="1:4" ht="21.75">
      <c r="A12" s="25"/>
      <c r="B12" s="15" t="s">
        <v>810</v>
      </c>
      <c r="C12" s="12" t="s">
        <v>376</v>
      </c>
      <c r="D12" s="16"/>
    </row>
    <row r="13" spans="1:4" ht="33">
      <c r="A13" s="25"/>
      <c r="B13" s="15" t="s">
        <v>811</v>
      </c>
      <c r="C13" s="12" t="s">
        <v>377</v>
      </c>
      <c r="D13" s="16"/>
    </row>
    <row r="14" spans="1:4" ht="21.75">
      <c r="A14" s="25"/>
      <c r="B14" s="15" t="s">
        <v>812</v>
      </c>
      <c r="C14" s="15"/>
      <c r="D14" s="16"/>
    </row>
    <row r="15" spans="1:4" ht="33">
      <c r="A15" s="25"/>
      <c r="B15" s="15" t="s">
        <v>813</v>
      </c>
      <c r="C15" s="15"/>
      <c r="D15" s="16"/>
    </row>
    <row r="16" spans="1:4" ht="21.75">
      <c r="A16" s="25"/>
      <c r="B16" s="15" t="s">
        <v>814</v>
      </c>
      <c r="C16" s="15"/>
      <c r="D16" s="16"/>
    </row>
    <row r="17" spans="1:4" ht="10.5">
      <c r="A17" s="25" t="s">
        <v>379</v>
      </c>
      <c r="B17" s="15">
        <v>7</v>
      </c>
      <c r="C17" s="15">
        <v>3</v>
      </c>
      <c r="D17" s="15">
        <v>3</v>
      </c>
    </row>
    <row r="18" spans="1:4" ht="36">
      <c r="A18" s="25"/>
      <c r="B18" s="15" t="s">
        <v>815</v>
      </c>
      <c r="C18" s="15" t="s">
        <v>816</v>
      </c>
      <c r="D18" s="12" t="s">
        <v>382</v>
      </c>
    </row>
    <row r="19" spans="1:4" ht="36">
      <c r="A19" s="25"/>
      <c r="B19" s="15" t="s">
        <v>817</v>
      </c>
      <c r="C19" s="12" t="s">
        <v>381</v>
      </c>
      <c r="D19" s="16" t="s">
        <v>818</v>
      </c>
    </row>
    <row r="20" spans="1:4" ht="24">
      <c r="A20" s="25"/>
      <c r="B20" s="15" t="s">
        <v>819</v>
      </c>
      <c r="C20" s="15" t="s">
        <v>820</v>
      </c>
      <c r="D20" s="12" t="s">
        <v>383</v>
      </c>
    </row>
    <row r="21" spans="1:4" ht="33">
      <c r="A21" s="25"/>
      <c r="B21" s="15" t="s">
        <v>821</v>
      </c>
      <c r="C21" s="15"/>
      <c r="D21" s="16"/>
    </row>
    <row r="22" spans="1:4" ht="21.75">
      <c r="A22" s="25"/>
      <c r="B22" s="12" t="s">
        <v>380</v>
      </c>
      <c r="C22" s="15"/>
      <c r="D22" s="16"/>
    </row>
    <row r="23" spans="1:4" ht="21.75">
      <c r="A23" s="25"/>
      <c r="B23" s="15" t="s">
        <v>822</v>
      </c>
      <c r="C23" s="15"/>
      <c r="D23" s="16"/>
    </row>
    <row r="24" spans="1:4" ht="21.75">
      <c r="A24" s="25"/>
      <c r="B24" s="15" t="s">
        <v>823</v>
      </c>
      <c r="C24" s="15"/>
      <c r="D24" s="16"/>
    </row>
    <row r="25" spans="1:4" ht="10.5">
      <c r="A25" s="25" t="s">
        <v>384</v>
      </c>
      <c r="B25" s="15">
        <v>5</v>
      </c>
      <c r="C25" s="15">
        <v>5</v>
      </c>
      <c r="D25" s="15">
        <v>3</v>
      </c>
    </row>
    <row r="26" spans="1:4" ht="36">
      <c r="A26" s="25"/>
      <c r="B26" s="12" t="s">
        <v>385</v>
      </c>
      <c r="C26" s="12" t="s">
        <v>388</v>
      </c>
      <c r="D26" s="16" t="s">
        <v>824</v>
      </c>
    </row>
    <row r="27" spans="1:4" ht="24">
      <c r="A27" s="25"/>
      <c r="B27" s="15" t="s">
        <v>825</v>
      </c>
      <c r="C27" s="15" t="s">
        <v>826</v>
      </c>
      <c r="D27" s="12" t="s">
        <v>389</v>
      </c>
    </row>
    <row r="28" spans="1:4" ht="24">
      <c r="A28" s="25"/>
      <c r="B28" s="15" t="s">
        <v>827</v>
      </c>
      <c r="C28" s="15" t="s">
        <v>828</v>
      </c>
      <c r="D28" s="16" t="s">
        <v>829</v>
      </c>
    </row>
    <row r="29" spans="1:4" ht="21.75">
      <c r="A29" s="25"/>
      <c r="B29" s="12" t="s">
        <v>386</v>
      </c>
      <c r="C29" s="12" t="s">
        <v>387</v>
      </c>
      <c r="D29" s="16"/>
    </row>
    <row r="30" spans="1:4" ht="21.75">
      <c r="A30" s="25"/>
      <c r="B30" s="12" t="s">
        <v>387</v>
      </c>
      <c r="C30" s="15" t="s">
        <v>830</v>
      </c>
      <c r="D30" s="16"/>
    </row>
    <row r="31" spans="1:4" ht="10.5">
      <c r="A31" s="25" t="s">
        <v>390</v>
      </c>
      <c r="B31" s="15">
        <v>6</v>
      </c>
      <c r="C31" s="15">
        <v>3</v>
      </c>
      <c r="D31" s="15">
        <v>3</v>
      </c>
    </row>
    <row r="32" spans="1:4" ht="36">
      <c r="A32" s="25"/>
      <c r="B32" s="15" t="s">
        <v>831</v>
      </c>
      <c r="C32" s="12" t="s">
        <v>245</v>
      </c>
      <c r="D32" s="16" t="s">
        <v>832</v>
      </c>
    </row>
    <row r="33" spans="1:4" ht="24">
      <c r="A33" s="25"/>
      <c r="B33" s="15" t="s">
        <v>833</v>
      </c>
      <c r="C33" s="15" t="s">
        <v>834</v>
      </c>
      <c r="D33" s="12" t="s">
        <v>247</v>
      </c>
    </row>
    <row r="34" spans="1:4" ht="36">
      <c r="A34" s="25"/>
      <c r="B34" s="12" t="s">
        <v>243</v>
      </c>
      <c r="C34" s="12" t="s">
        <v>246</v>
      </c>
      <c r="D34" s="16" t="s">
        <v>835</v>
      </c>
    </row>
    <row r="35" spans="1:4" ht="21.75">
      <c r="A35" s="25"/>
      <c r="B35" s="15" t="s">
        <v>836</v>
      </c>
      <c r="C35" s="15"/>
      <c r="D35" s="16"/>
    </row>
    <row r="36" spans="1:4" ht="21.75">
      <c r="A36" s="25"/>
      <c r="B36" s="15" t="s">
        <v>837</v>
      </c>
      <c r="C36" s="15"/>
      <c r="D36" s="16"/>
    </row>
    <row r="37" spans="1:4" ht="33">
      <c r="A37" s="25"/>
      <c r="B37" s="12" t="s">
        <v>244</v>
      </c>
      <c r="C37" s="15"/>
      <c r="D37" s="16"/>
    </row>
    <row r="38" spans="1:4" ht="10.5">
      <c r="A38" s="25" t="s">
        <v>248</v>
      </c>
      <c r="B38" s="15">
        <v>5</v>
      </c>
      <c r="C38" s="15">
        <v>5</v>
      </c>
      <c r="D38" s="15">
        <v>2</v>
      </c>
    </row>
    <row r="39" spans="1:4" ht="36">
      <c r="A39" s="25"/>
      <c r="B39" s="15" t="s">
        <v>838</v>
      </c>
      <c r="C39" s="15" t="s">
        <v>839</v>
      </c>
      <c r="D39" s="12" t="s">
        <v>252</v>
      </c>
    </row>
    <row r="40" spans="1:4" ht="36">
      <c r="A40" s="25"/>
      <c r="B40" s="15" t="s">
        <v>840</v>
      </c>
      <c r="C40" s="12" t="s">
        <v>250</v>
      </c>
      <c r="D40" s="16" t="s">
        <v>841</v>
      </c>
    </row>
    <row r="41" spans="1:4" ht="33">
      <c r="A41" s="25"/>
      <c r="B41" s="15" t="s">
        <v>842</v>
      </c>
      <c r="C41" s="12" t="s">
        <v>251</v>
      </c>
      <c r="D41" s="16"/>
    </row>
    <row r="42" spans="1:4" ht="21.75">
      <c r="A42" s="25"/>
      <c r="B42" s="12" t="s">
        <v>249</v>
      </c>
      <c r="C42" s="15" t="s">
        <v>843</v>
      </c>
      <c r="D42" s="16"/>
    </row>
    <row r="43" spans="1:4" ht="33">
      <c r="A43" s="25"/>
      <c r="B43" s="15" t="s">
        <v>844</v>
      </c>
      <c r="C43" s="15" t="s">
        <v>845</v>
      </c>
      <c r="D43" s="16"/>
    </row>
    <row r="44" spans="1:4" ht="10.5">
      <c r="A44" s="25" t="s">
        <v>253</v>
      </c>
      <c r="B44" s="15">
        <v>7</v>
      </c>
      <c r="C44" s="15">
        <v>3</v>
      </c>
      <c r="D44" s="15">
        <v>2</v>
      </c>
    </row>
    <row r="45" spans="1:4" ht="48">
      <c r="A45" s="25"/>
      <c r="B45" s="12" t="s">
        <v>254</v>
      </c>
      <c r="C45" s="12" t="s">
        <v>256</v>
      </c>
      <c r="D45" s="12" t="s">
        <v>257</v>
      </c>
    </row>
    <row r="46" spans="1:4" ht="48">
      <c r="A46" s="25"/>
      <c r="B46" s="15" t="s">
        <v>846</v>
      </c>
      <c r="C46" s="15" t="s">
        <v>759</v>
      </c>
      <c r="D46" s="12" t="s">
        <v>258</v>
      </c>
    </row>
    <row r="47" spans="1:4" ht="43.5">
      <c r="A47" s="25"/>
      <c r="B47" s="15" t="s">
        <v>760</v>
      </c>
      <c r="C47" s="15" t="s">
        <v>761</v>
      </c>
      <c r="D47" s="16"/>
    </row>
    <row r="48" spans="1:4" ht="21.75">
      <c r="A48" s="25"/>
      <c r="B48" s="15" t="s">
        <v>762</v>
      </c>
      <c r="C48" s="15"/>
      <c r="D48" s="16"/>
    </row>
    <row r="49" spans="1:4" ht="54.75">
      <c r="A49" s="25"/>
      <c r="B49" s="15" t="s">
        <v>763</v>
      </c>
      <c r="C49" s="15"/>
      <c r="D49" s="16"/>
    </row>
    <row r="50" spans="1:4" ht="21.75">
      <c r="A50" s="25"/>
      <c r="B50" s="15" t="s">
        <v>764</v>
      </c>
      <c r="C50" s="15"/>
      <c r="D50" s="16"/>
    </row>
    <row r="51" spans="1:4" ht="21.75">
      <c r="A51" s="25"/>
      <c r="B51" s="12" t="s">
        <v>255</v>
      </c>
      <c r="C51" s="15"/>
      <c r="D51" s="16"/>
    </row>
    <row r="52" spans="1:4" ht="10.5">
      <c r="A52" s="25" t="s">
        <v>259</v>
      </c>
      <c r="B52" s="15">
        <v>5</v>
      </c>
      <c r="C52" s="15">
        <v>3</v>
      </c>
      <c r="D52" s="15">
        <v>2</v>
      </c>
    </row>
    <row r="53" spans="1:4" ht="36">
      <c r="A53" s="25"/>
      <c r="B53" s="15" t="s">
        <v>765</v>
      </c>
      <c r="C53" s="15" t="s">
        <v>766</v>
      </c>
      <c r="D53" s="12" t="s">
        <v>261</v>
      </c>
    </row>
    <row r="54" spans="1:4" ht="24">
      <c r="A54" s="25"/>
      <c r="B54" s="15" t="s">
        <v>767</v>
      </c>
      <c r="C54" s="15" t="s">
        <v>768</v>
      </c>
      <c r="D54" s="12" t="s">
        <v>262</v>
      </c>
    </row>
    <row r="55" spans="1:4" ht="21.75">
      <c r="A55" s="25"/>
      <c r="B55" s="12" t="s">
        <v>260</v>
      </c>
      <c r="C55" s="15" t="s">
        <v>769</v>
      </c>
      <c r="D55" s="15"/>
    </row>
    <row r="56" spans="1:4" ht="21.75">
      <c r="A56" s="25"/>
      <c r="B56" s="15" t="s">
        <v>770</v>
      </c>
      <c r="C56" s="15"/>
      <c r="D56" s="15"/>
    </row>
    <row r="57" spans="1:4" ht="21.75">
      <c r="A57" s="25"/>
      <c r="B57" s="15" t="s">
        <v>769</v>
      </c>
      <c r="C57" s="15"/>
      <c r="D57" s="15"/>
    </row>
    <row r="58" spans="1:4" ht="10.5">
      <c r="A58" s="25" t="s">
        <v>263</v>
      </c>
      <c r="B58" s="15" t="s">
        <v>264</v>
      </c>
      <c r="C58" s="15">
        <v>3</v>
      </c>
      <c r="D58" s="15">
        <v>2</v>
      </c>
    </row>
    <row r="59" spans="1:4" ht="36">
      <c r="A59" s="25"/>
      <c r="B59" s="15" t="s">
        <v>771</v>
      </c>
      <c r="C59" s="15" t="s">
        <v>772</v>
      </c>
      <c r="D59" s="12" t="s">
        <v>267</v>
      </c>
    </row>
    <row r="60" spans="1:4" ht="24">
      <c r="A60" s="25"/>
      <c r="B60" s="15" t="s">
        <v>773</v>
      </c>
      <c r="C60" s="15" t="s">
        <v>774</v>
      </c>
      <c r="D60" s="16" t="s">
        <v>268</v>
      </c>
    </row>
    <row r="61" spans="1:4" ht="21.75">
      <c r="A61" s="25"/>
      <c r="B61" s="15" t="s">
        <v>775</v>
      </c>
      <c r="C61" s="12" t="s">
        <v>266</v>
      </c>
      <c r="D61" s="16"/>
    </row>
    <row r="62" spans="1:4" ht="33">
      <c r="A62" s="25"/>
      <c r="B62" s="12" t="s">
        <v>265</v>
      </c>
      <c r="C62" s="15"/>
      <c r="D62" s="16"/>
    </row>
    <row r="63" spans="1:4" ht="10.5">
      <c r="A63" s="25" t="s">
        <v>269</v>
      </c>
      <c r="B63" s="15">
        <v>2</v>
      </c>
      <c r="C63" s="15">
        <v>5</v>
      </c>
      <c r="D63" s="15">
        <v>2</v>
      </c>
    </row>
    <row r="64" spans="1:4" ht="24">
      <c r="A64" s="25"/>
      <c r="B64" s="12" t="s">
        <v>270</v>
      </c>
      <c r="C64" s="12" t="s">
        <v>271</v>
      </c>
      <c r="D64" s="16" t="s">
        <v>776</v>
      </c>
    </row>
    <row r="65" spans="1:4" ht="24">
      <c r="A65" s="25"/>
      <c r="B65" s="15" t="s">
        <v>777</v>
      </c>
      <c r="C65" s="15" t="s">
        <v>778</v>
      </c>
      <c r="D65" s="12" t="s">
        <v>273</v>
      </c>
    </row>
    <row r="66" spans="1:4" ht="10.5">
      <c r="A66" s="25"/>
      <c r="B66" s="15"/>
      <c r="C66" s="15" t="s">
        <v>779</v>
      </c>
      <c r="D66" s="16"/>
    </row>
    <row r="67" spans="1:4" ht="10.5">
      <c r="A67" s="25"/>
      <c r="B67" s="15"/>
      <c r="C67" s="15" t="s">
        <v>780</v>
      </c>
      <c r="D67" s="16"/>
    </row>
    <row r="68" spans="1:4" ht="21.75">
      <c r="A68" s="25"/>
      <c r="B68" s="15"/>
      <c r="C68" s="12" t="s">
        <v>272</v>
      </c>
      <c r="D68" s="16"/>
    </row>
    <row r="69" spans="1:4" ht="10.5">
      <c r="A69" s="25" t="s">
        <v>274</v>
      </c>
      <c r="B69" s="15" t="s">
        <v>275</v>
      </c>
      <c r="C69" s="15">
        <v>2</v>
      </c>
      <c r="D69" s="15">
        <v>2</v>
      </c>
    </row>
    <row r="70" spans="1:4" ht="24">
      <c r="A70" s="25"/>
      <c r="B70" s="15" t="s">
        <v>781</v>
      </c>
      <c r="C70" s="12" t="s">
        <v>279</v>
      </c>
      <c r="D70" s="16" t="s">
        <v>782</v>
      </c>
    </row>
    <row r="71" spans="1:4" ht="36">
      <c r="A71" s="25"/>
      <c r="B71" s="12" t="s">
        <v>276</v>
      </c>
      <c r="C71" s="12" t="s">
        <v>280</v>
      </c>
      <c r="D71" s="16" t="s">
        <v>783</v>
      </c>
    </row>
    <row r="72" spans="1:4" ht="21.75">
      <c r="A72" s="25"/>
      <c r="B72" s="12" t="s">
        <v>277</v>
      </c>
      <c r="C72" s="15"/>
      <c r="D72" s="16"/>
    </row>
    <row r="73" spans="1:4" ht="21.75">
      <c r="A73" s="25"/>
      <c r="B73" s="15" t="s">
        <v>784</v>
      </c>
      <c r="C73" s="15"/>
      <c r="D73" s="16"/>
    </row>
    <row r="74" spans="1:4" ht="21.75">
      <c r="A74" s="25"/>
      <c r="B74" s="12" t="s">
        <v>278</v>
      </c>
      <c r="C74" s="15"/>
      <c r="D74" s="16"/>
    </row>
    <row r="75" spans="1:4" ht="10.5">
      <c r="A75" s="25" t="s">
        <v>281</v>
      </c>
      <c r="B75" s="15">
        <v>3</v>
      </c>
      <c r="C75" s="15">
        <v>2</v>
      </c>
      <c r="D75" s="15">
        <v>2</v>
      </c>
    </row>
    <row r="76" spans="1:4" ht="36">
      <c r="A76" s="25"/>
      <c r="B76" s="12" t="s">
        <v>282</v>
      </c>
      <c r="C76" s="12" t="s">
        <v>282</v>
      </c>
      <c r="D76" s="16" t="s">
        <v>785</v>
      </c>
    </row>
    <row r="77" spans="1:4" ht="21.75">
      <c r="A77" s="25"/>
      <c r="B77" s="15" t="s">
        <v>786</v>
      </c>
      <c r="C77" s="15" t="s">
        <v>786</v>
      </c>
      <c r="D77" s="12" t="s">
        <v>283</v>
      </c>
    </row>
    <row r="78" spans="1:4" ht="21.75">
      <c r="A78" s="25"/>
      <c r="B78" s="15" t="s">
        <v>787</v>
      </c>
      <c r="C78" s="15"/>
      <c r="D78" s="16"/>
    </row>
    <row r="79" spans="1:4" ht="10.5">
      <c r="A79" s="25" t="s">
        <v>284</v>
      </c>
      <c r="B79" s="15">
        <v>3</v>
      </c>
      <c r="C79" s="15">
        <v>2</v>
      </c>
      <c r="D79" s="15">
        <v>2</v>
      </c>
    </row>
    <row r="80" spans="1:4" ht="36">
      <c r="A80" s="25"/>
      <c r="B80" s="12" t="s">
        <v>285</v>
      </c>
      <c r="C80" s="12" t="s">
        <v>286</v>
      </c>
      <c r="D80" s="16" t="s">
        <v>287</v>
      </c>
    </row>
    <row r="81" spans="1:4" ht="24">
      <c r="A81" s="25"/>
      <c r="B81" s="15" t="s">
        <v>788</v>
      </c>
      <c r="C81" s="15" t="s">
        <v>789</v>
      </c>
      <c r="D81" s="12" t="s">
        <v>288</v>
      </c>
    </row>
    <row r="82" spans="1:4" ht="21.75">
      <c r="A82" s="25"/>
      <c r="B82" s="15" t="s">
        <v>790</v>
      </c>
      <c r="C82" s="15"/>
      <c r="D82" s="16"/>
    </row>
    <row r="83" spans="1:4" ht="10.5">
      <c r="A83" s="25" t="s">
        <v>289</v>
      </c>
      <c r="B83" s="15">
        <v>3</v>
      </c>
      <c r="C83" s="15">
        <v>2</v>
      </c>
      <c r="D83" s="15">
        <v>2</v>
      </c>
    </row>
    <row r="84" spans="1:4" ht="36">
      <c r="A84" s="25"/>
      <c r="B84" s="15" t="s">
        <v>791</v>
      </c>
      <c r="C84" s="15" t="s">
        <v>792</v>
      </c>
      <c r="D84" s="12" t="s">
        <v>290</v>
      </c>
    </row>
    <row r="85" spans="1:4" ht="24">
      <c r="A85" s="25"/>
      <c r="B85" s="15" t="s">
        <v>793</v>
      </c>
      <c r="C85" s="15" t="s">
        <v>794</v>
      </c>
      <c r="D85" s="12" t="s">
        <v>291</v>
      </c>
    </row>
    <row r="86" spans="1:4" ht="24">
      <c r="A86" s="25"/>
      <c r="B86" s="15" t="s">
        <v>795</v>
      </c>
      <c r="C86" s="15"/>
      <c r="D86" s="16"/>
    </row>
    <row r="87" spans="1:4" ht="12">
      <c r="A87" s="25"/>
      <c r="B87" s="15"/>
      <c r="C87" s="15"/>
      <c r="D87" s="16"/>
    </row>
    <row r="88" spans="1:4" ht="10.5">
      <c r="A88" s="25" t="s">
        <v>292</v>
      </c>
      <c r="B88" s="15">
        <v>6</v>
      </c>
      <c r="C88" s="15">
        <v>3</v>
      </c>
      <c r="D88" s="15">
        <v>1</v>
      </c>
    </row>
    <row r="89" spans="1:4" ht="36">
      <c r="A89" s="25"/>
      <c r="B89" s="15" t="s">
        <v>796</v>
      </c>
      <c r="C89" s="15" t="s">
        <v>797</v>
      </c>
      <c r="D89" s="12" t="s">
        <v>293</v>
      </c>
    </row>
    <row r="90" spans="1:4" ht="21.75">
      <c r="A90" s="25"/>
      <c r="B90" s="15" t="s">
        <v>798</v>
      </c>
      <c r="C90" s="15" t="s">
        <v>799</v>
      </c>
      <c r="D90" s="16"/>
    </row>
    <row r="91" spans="1:4" ht="21.75">
      <c r="A91" s="25"/>
      <c r="B91" s="15" t="s">
        <v>800</v>
      </c>
      <c r="C91" s="15" t="s">
        <v>801</v>
      </c>
      <c r="D91" s="16"/>
    </row>
    <row r="92" spans="1:4" ht="21.75">
      <c r="A92" s="25"/>
      <c r="B92" s="15" t="s">
        <v>802</v>
      </c>
      <c r="C92" s="15"/>
      <c r="D92" s="16"/>
    </row>
    <row r="93" spans="1:4" ht="33">
      <c r="A93" s="25"/>
      <c r="B93" s="15" t="s">
        <v>718</v>
      </c>
      <c r="C93" s="15"/>
      <c r="D93" s="16"/>
    </row>
    <row r="94" spans="1:4" ht="21.75">
      <c r="A94" s="25"/>
      <c r="B94" s="15" t="s">
        <v>719</v>
      </c>
      <c r="C94" s="15"/>
      <c r="D94" s="16"/>
    </row>
    <row r="95" spans="1:4" ht="10.5">
      <c r="A95" s="25" t="s">
        <v>294</v>
      </c>
      <c r="B95" s="15">
        <v>4</v>
      </c>
      <c r="C95" s="15">
        <v>2</v>
      </c>
      <c r="D95" s="15">
        <v>1</v>
      </c>
    </row>
    <row r="96" spans="1:4" ht="24">
      <c r="A96" s="25"/>
      <c r="B96" s="15" t="s">
        <v>720</v>
      </c>
      <c r="C96" s="12" t="s">
        <v>296</v>
      </c>
      <c r="D96" s="12" t="s">
        <v>187</v>
      </c>
    </row>
    <row r="97" spans="1:4" ht="21.75">
      <c r="A97" s="25"/>
      <c r="B97" s="12" t="s">
        <v>295</v>
      </c>
      <c r="C97" s="15" t="s">
        <v>721</v>
      </c>
      <c r="D97" s="16"/>
    </row>
    <row r="98" spans="1:4" ht="33">
      <c r="A98" s="25"/>
      <c r="B98" s="15" t="s">
        <v>722</v>
      </c>
      <c r="C98" s="15"/>
      <c r="D98" s="16"/>
    </row>
    <row r="99" spans="1:4" ht="21.75">
      <c r="A99" s="25"/>
      <c r="B99" s="15" t="s">
        <v>723</v>
      </c>
      <c r="C99" s="15"/>
      <c r="D99" s="16"/>
    </row>
    <row r="100" spans="1:4" ht="10.5">
      <c r="A100" s="25" t="s">
        <v>188</v>
      </c>
      <c r="B100" s="15">
        <v>3</v>
      </c>
      <c r="C100" s="15">
        <v>2</v>
      </c>
      <c r="D100" s="15">
        <v>1</v>
      </c>
    </row>
    <row r="101" spans="1:4" ht="36">
      <c r="A101" s="25"/>
      <c r="B101" s="15" t="s">
        <v>724</v>
      </c>
      <c r="C101" s="15" t="s">
        <v>725</v>
      </c>
      <c r="D101" s="16" t="s">
        <v>726</v>
      </c>
    </row>
    <row r="102" spans="1:4" ht="21.75">
      <c r="A102" s="25"/>
      <c r="B102" s="12" t="s">
        <v>189</v>
      </c>
      <c r="C102" s="12" t="s">
        <v>190</v>
      </c>
      <c r="D102" s="16"/>
    </row>
    <row r="103" spans="1:4" ht="21.75">
      <c r="A103" s="25"/>
      <c r="B103" s="15" t="s">
        <v>727</v>
      </c>
      <c r="C103" s="15"/>
      <c r="D103" s="16"/>
    </row>
    <row r="104" spans="1:4" ht="10.5">
      <c r="A104" s="25" t="s">
        <v>191</v>
      </c>
      <c r="B104" s="15">
        <v>2</v>
      </c>
      <c r="C104" s="15">
        <v>3</v>
      </c>
      <c r="D104" s="15">
        <v>1</v>
      </c>
    </row>
    <row r="105" spans="1:4" ht="36">
      <c r="A105" s="25"/>
      <c r="B105" s="15" t="s">
        <v>728</v>
      </c>
      <c r="C105" s="15" t="s">
        <v>729</v>
      </c>
      <c r="D105" s="12" t="s">
        <v>192</v>
      </c>
    </row>
    <row r="106" spans="1:4" ht="33">
      <c r="A106" s="25"/>
      <c r="B106" s="15" t="s">
        <v>730</v>
      </c>
      <c r="C106" s="15" t="s">
        <v>731</v>
      </c>
      <c r="D106" s="16"/>
    </row>
    <row r="107" spans="1:4" ht="21.75">
      <c r="A107" s="25"/>
      <c r="B107" s="15"/>
      <c r="C107" s="15" t="s">
        <v>732</v>
      </c>
      <c r="D107" s="16"/>
    </row>
    <row r="108" spans="1:4" ht="10.5">
      <c r="A108" s="25" t="s">
        <v>193</v>
      </c>
      <c r="B108" s="15">
        <v>5</v>
      </c>
      <c r="C108" s="15">
        <v>1</v>
      </c>
      <c r="D108" s="15">
        <v>1</v>
      </c>
    </row>
    <row r="109" spans="1:4" ht="24">
      <c r="A109" s="25"/>
      <c r="B109" s="12" t="s">
        <v>194</v>
      </c>
      <c r="C109" s="12" t="s">
        <v>199</v>
      </c>
      <c r="D109" s="12" t="s">
        <v>200</v>
      </c>
    </row>
    <row r="110" spans="1:4" ht="21.75">
      <c r="A110" s="25"/>
      <c r="B110" s="12" t="s">
        <v>195</v>
      </c>
      <c r="C110" s="15"/>
      <c r="D110" s="16"/>
    </row>
    <row r="111" spans="1:4" ht="33">
      <c r="A111" s="25"/>
      <c r="B111" s="12" t="s">
        <v>196</v>
      </c>
      <c r="C111" s="15"/>
      <c r="D111" s="16"/>
    </row>
    <row r="112" spans="1:4" ht="33">
      <c r="A112" s="25"/>
      <c r="B112" s="12" t="s">
        <v>197</v>
      </c>
      <c r="C112" s="15"/>
      <c r="D112" s="16"/>
    </row>
    <row r="113" spans="1:4" ht="21.75">
      <c r="A113" s="25"/>
      <c r="B113" s="12" t="s">
        <v>198</v>
      </c>
      <c r="C113" s="15"/>
      <c r="D113" s="16"/>
    </row>
    <row r="114" spans="1:4" ht="10.5">
      <c r="A114" s="25" t="s">
        <v>201</v>
      </c>
      <c r="B114" s="15">
        <v>5</v>
      </c>
      <c r="C114" s="15">
        <v>1</v>
      </c>
      <c r="D114" s="15">
        <v>1</v>
      </c>
    </row>
    <row r="115" spans="1:4" ht="24">
      <c r="A115" s="25"/>
      <c r="B115" s="12" t="s">
        <v>202</v>
      </c>
      <c r="C115" s="15" t="s">
        <v>733</v>
      </c>
      <c r="D115" s="12" t="s">
        <v>206</v>
      </c>
    </row>
    <row r="116" spans="1:4" ht="21.75">
      <c r="A116" s="25"/>
      <c r="B116" s="15" t="s">
        <v>734</v>
      </c>
      <c r="C116" s="15"/>
      <c r="D116" s="16"/>
    </row>
    <row r="117" spans="1:4" ht="21.75">
      <c r="A117" s="25"/>
      <c r="B117" s="12" t="s">
        <v>203</v>
      </c>
      <c r="C117" s="15"/>
      <c r="D117" s="16"/>
    </row>
    <row r="118" spans="1:4" ht="21.75">
      <c r="A118" s="25"/>
      <c r="B118" s="12" t="s">
        <v>204</v>
      </c>
      <c r="C118" s="15"/>
      <c r="D118" s="16"/>
    </row>
    <row r="119" spans="1:4" ht="21.75">
      <c r="A119" s="25"/>
      <c r="B119" s="12" t="s">
        <v>205</v>
      </c>
      <c r="C119" s="15"/>
      <c r="D119" s="16"/>
    </row>
    <row r="120" spans="1:4" ht="10.5">
      <c r="A120" s="25" t="s">
        <v>207</v>
      </c>
      <c r="B120" s="15">
        <v>1</v>
      </c>
      <c r="C120" s="15" t="s">
        <v>208</v>
      </c>
      <c r="D120" s="15">
        <v>1</v>
      </c>
    </row>
    <row r="121" spans="1:4" ht="36">
      <c r="A121" s="25"/>
      <c r="B121" s="15" t="s">
        <v>735</v>
      </c>
      <c r="C121" s="12" t="s">
        <v>209</v>
      </c>
      <c r="D121" s="16" t="s">
        <v>736</v>
      </c>
    </row>
    <row r="122" spans="1:4" ht="21.75">
      <c r="A122" s="25"/>
      <c r="B122" s="15"/>
      <c r="C122" s="15" t="s">
        <v>737</v>
      </c>
      <c r="D122" s="16"/>
    </row>
    <row r="123" spans="1:4" ht="21.75">
      <c r="A123" s="25"/>
      <c r="B123" s="15"/>
      <c r="C123" s="12" t="s">
        <v>210</v>
      </c>
      <c r="D123" s="16"/>
    </row>
    <row r="124" spans="1:4" ht="10.5">
      <c r="A124" s="25"/>
      <c r="B124" s="15"/>
      <c r="C124" s="15" t="s">
        <v>738</v>
      </c>
      <c r="D124" s="16"/>
    </row>
    <row r="125" spans="1:4" ht="10.5">
      <c r="A125" s="25" t="s">
        <v>211</v>
      </c>
      <c r="B125" s="15">
        <v>1</v>
      </c>
      <c r="C125" s="15" t="s">
        <v>208</v>
      </c>
      <c r="D125" s="15">
        <v>1</v>
      </c>
    </row>
    <row r="126" spans="1:4" ht="36">
      <c r="A126" s="25"/>
      <c r="B126" s="12" t="s">
        <v>212</v>
      </c>
      <c r="C126" s="15" t="s">
        <v>739</v>
      </c>
      <c r="D126" s="16" t="s">
        <v>740</v>
      </c>
    </row>
    <row r="127" spans="1:4" ht="10.5">
      <c r="A127" s="25"/>
      <c r="B127" s="15"/>
      <c r="C127" s="15" t="s">
        <v>741</v>
      </c>
      <c r="D127" s="16"/>
    </row>
    <row r="128" spans="1:4" ht="21.75">
      <c r="A128" s="25"/>
      <c r="B128" s="15"/>
      <c r="C128" s="12" t="s">
        <v>212</v>
      </c>
      <c r="D128" s="16"/>
    </row>
    <row r="129" spans="1:4" ht="21.75">
      <c r="A129" s="25"/>
      <c r="B129" s="15"/>
      <c r="C129" s="15" t="s">
        <v>742</v>
      </c>
      <c r="D129" s="16"/>
    </row>
    <row r="130" spans="1:4" ht="10.5">
      <c r="A130" s="25" t="s">
        <v>213</v>
      </c>
      <c r="B130" s="15">
        <v>1</v>
      </c>
      <c r="C130" s="15">
        <v>4</v>
      </c>
      <c r="D130" s="15">
        <v>1</v>
      </c>
    </row>
    <row r="131" spans="1:4" ht="60">
      <c r="A131" s="25"/>
      <c r="B131" s="15" t="s">
        <v>743</v>
      </c>
      <c r="C131" s="15" t="s">
        <v>744</v>
      </c>
      <c r="D131" s="12" t="s">
        <v>214</v>
      </c>
    </row>
    <row r="132" spans="1:4" ht="21.75">
      <c r="A132" s="25"/>
      <c r="B132" s="15"/>
      <c r="C132" s="15" t="s">
        <v>745</v>
      </c>
      <c r="D132" s="16"/>
    </row>
    <row r="133" spans="1:4" ht="21.75">
      <c r="A133" s="25"/>
      <c r="B133" s="15"/>
      <c r="C133" s="15" t="s">
        <v>746</v>
      </c>
      <c r="D133" s="16"/>
    </row>
    <row r="134" spans="1:4" ht="21.75">
      <c r="A134" s="25"/>
      <c r="B134" s="15"/>
      <c r="C134" s="15" t="s">
        <v>747</v>
      </c>
      <c r="D134" s="16"/>
    </row>
    <row r="135" spans="1:4" ht="10.5">
      <c r="A135" s="25" t="s">
        <v>215</v>
      </c>
      <c r="B135" s="15">
        <v>2</v>
      </c>
      <c r="C135" s="15">
        <v>2</v>
      </c>
      <c r="D135" s="15">
        <v>1</v>
      </c>
    </row>
    <row r="136" spans="1:4" ht="24">
      <c r="A136" s="25"/>
      <c r="B136" s="15" t="s">
        <v>748</v>
      </c>
      <c r="C136" s="15" t="s">
        <v>749</v>
      </c>
      <c r="D136" s="16" t="s">
        <v>750</v>
      </c>
    </row>
    <row r="137" spans="1:4" ht="21.75">
      <c r="A137" s="25"/>
      <c r="B137" s="15" t="s">
        <v>751</v>
      </c>
      <c r="C137" s="15" t="s">
        <v>752</v>
      </c>
      <c r="D137" s="16"/>
    </row>
    <row r="138" spans="1:4" ht="10.5">
      <c r="A138" s="25" t="s">
        <v>216</v>
      </c>
      <c r="B138" s="15">
        <v>3</v>
      </c>
      <c r="C138" s="15">
        <v>1</v>
      </c>
      <c r="D138" s="15">
        <v>1</v>
      </c>
    </row>
    <row r="139" spans="1:4" ht="24">
      <c r="A139" s="25"/>
      <c r="B139" s="15" t="s">
        <v>753</v>
      </c>
      <c r="C139" s="15" t="s">
        <v>754</v>
      </c>
      <c r="D139" s="12" t="s">
        <v>217</v>
      </c>
    </row>
    <row r="140" spans="1:4" ht="21.75">
      <c r="A140" s="25"/>
      <c r="B140" s="15" t="s">
        <v>755</v>
      </c>
      <c r="C140" s="15"/>
      <c r="D140" s="16"/>
    </row>
    <row r="141" spans="1:4" ht="21.75">
      <c r="A141" s="25"/>
      <c r="B141" s="15" t="s">
        <v>756</v>
      </c>
      <c r="C141" s="15"/>
      <c r="D141" s="16"/>
    </row>
    <row r="142" spans="1:4" ht="10.5">
      <c r="A142" s="25" t="s">
        <v>218</v>
      </c>
      <c r="B142" s="15">
        <v>3</v>
      </c>
      <c r="C142" s="15">
        <v>1</v>
      </c>
      <c r="D142" s="15">
        <v>1</v>
      </c>
    </row>
    <row r="143" spans="1:4" ht="24">
      <c r="A143" s="25"/>
      <c r="B143" s="15" t="s">
        <v>757</v>
      </c>
      <c r="C143" s="15" t="s">
        <v>758</v>
      </c>
      <c r="D143" s="12" t="s">
        <v>219</v>
      </c>
    </row>
    <row r="144" spans="1:4" ht="21.75">
      <c r="A144" s="25"/>
      <c r="B144" s="15" t="s">
        <v>674</v>
      </c>
      <c r="C144" s="15"/>
      <c r="D144" s="16"/>
    </row>
    <row r="145" spans="1:4" ht="33">
      <c r="A145" s="25"/>
      <c r="B145" s="15" t="s">
        <v>675</v>
      </c>
      <c r="C145" s="15"/>
      <c r="D145" s="16"/>
    </row>
    <row r="146" spans="1:4" ht="10.5">
      <c r="A146" s="25" t="s">
        <v>220</v>
      </c>
      <c r="B146" s="15">
        <v>1</v>
      </c>
      <c r="C146" s="15">
        <v>3</v>
      </c>
      <c r="D146" s="15">
        <v>1</v>
      </c>
    </row>
    <row r="147" spans="1:4" ht="24">
      <c r="A147" s="25"/>
      <c r="B147" s="12" t="s">
        <v>221</v>
      </c>
      <c r="C147" s="12" t="s">
        <v>222</v>
      </c>
      <c r="D147" s="16" t="s">
        <v>676</v>
      </c>
    </row>
    <row r="148" spans="1:4" ht="10.5">
      <c r="A148" s="25"/>
      <c r="B148" s="15"/>
      <c r="C148" s="12" t="s">
        <v>223</v>
      </c>
      <c r="D148" s="16"/>
    </row>
    <row r="149" spans="1:4" ht="21.75">
      <c r="A149" s="25"/>
      <c r="B149" s="15"/>
      <c r="C149" s="15" t="s">
        <v>677</v>
      </c>
      <c r="D149" s="16"/>
    </row>
    <row r="150" spans="1:4" ht="10.5">
      <c r="A150" s="25" t="s">
        <v>224</v>
      </c>
      <c r="B150" s="15">
        <v>3</v>
      </c>
      <c r="C150" s="15">
        <v>1</v>
      </c>
      <c r="D150" s="15">
        <v>1</v>
      </c>
    </row>
    <row r="151" spans="1:4" ht="36">
      <c r="A151" s="25"/>
      <c r="B151" s="15" t="s">
        <v>678</v>
      </c>
      <c r="C151" s="15" t="s">
        <v>679</v>
      </c>
      <c r="D151" s="12" t="s">
        <v>226</v>
      </c>
    </row>
    <row r="152" spans="1:4" ht="33">
      <c r="A152" s="25"/>
      <c r="B152" s="15" t="s">
        <v>680</v>
      </c>
      <c r="C152" s="15"/>
      <c r="D152" s="16"/>
    </row>
    <row r="153" spans="1:4" ht="21.75">
      <c r="A153" s="25"/>
      <c r="B153" s="12" t="s">
        <v>225</v>
      </c>
      <c r="C153" s="15"/>
      <c r="D153" s="16"/>
    </row>
    <row r="154" spans="1:4" ht="10.5">
      <c r="A154" s="25" t="s">
        <v>227</v>
      </c>
      <c r="B154" s="15">
        <v>1</v>
      </c>
      <c r="C154" s="15">
        <v>2</v>
      </c>
      <c r="D154" s="15">
        <v>1</v>
      </c>
    </row>
    <row r="155" spans="1:4" ht="36">
      <c r="A155" s="25"/>
      <c r="B155" s="12" t="s">
        <v>228</v>
      </c>
      <c r="C155" s="12" t="s">
        <v>229</v>
      </c>
      <c r="D155" s="16" t="s">
        <v>681</v>
      </c>
    </row>
    <row r="156" spans="1:4" ht="21.75">
      <c r="A156" s="25"/>
      <c r="B156" s="15"/>
      <c r="C156" s="15" t="s">
        <v>682</v>
      </c>
      <c r="D156" s="16"/>
    </row>
    <row r="157" spans="1:4" ht="10.5">
      <c r="A157" s="25" t="s">
        <v>230</v>
      </c>
      <c r="B157" s="15">
        <v>2</v>
      </c>
      <c r="C157" s="15">
        <v>1</v>
      </c>
      <c r="D157" s="15">
        <v>1</v>
      </c>
    </row>
    <row r="158" spans="1:4" ht="36">
      <c r="A158" s="25"/>
      <c r="B158" s="15" t="s">
        <v>683</v>
      </c>
      <c r="C158" s="15" t="s">
        <v>684</v>
      </c>
      <c r="D158" s="12" t="s">
        <v>231</v>
      </c>
    </row>
    <row r="159" spans="1:4" ht="21.75">
      <c r="A159" s="25"/>
      <c r="B159" s="15" t="s">
        <v>685</v>
      </c>
      <c r="C159" s="15"/>
      <c r="D159" s="16"/>
    </row>
    <row r="160" spans="1:4" ht="10.5">
      <c r="A160" s="25" t="s">
        <v>232</v>
      </c>
      <c r="B160" s="15">
        <v>1</v>
      </c>
      <c r="C160" s="15">
        <v>1</v>
      </c>
      <c r="D160" s="15">
        <v>1</v>
      </c>
    </row>
    <row r="161" spans="1:4" ht="24">
      <c r="A161" s="25"/>
      <c r="B161" s="15" t="s">
        <v>686</v>
      </c>
      <c r="C161" s="15" t="s">
        <v>686</v>
      </c>
      <c r="D161" s="12" t="s">
        <v>233</v>
      </c>
    </row>
    <row r="162" spans="1:4" ht="10.5">
      <c r="A162" s="25" t="s">
        <v>234</v>
      </c>
      <c r="B162" s="15">
        <v>1</v>
      </c>
      <c r="C162" s="15">
        <v>1</v>
      </c>
      <c r="D162" s="15">
        <v>1</v>
      </c>
    </row>
    <row r="163" spans="1:4" ht="24">
      <c r="A163" s="25"/>
      <c r="B163" s="12" t="s">
        <v>235</v>
      </c>
      <c r="C163" s="12" t="s">
        <v>235</v>
      </c>
      <c r="D163" s="12" t="s">
        <v>236</v>
      </c>
    </row>
    <row r="164" spans="1:4" ht="10.5">
      <c r="A164" s="25" t="s">
        <v>237</v>
      </c>
      <c r="B164" s="15">
        <v>1</v>
      </c>
      <c r="C164" s="15">
        <v>1</v>
      </c>
      <c r="D164" s="15">
        <v>1</v>
      </c>
    </row>
    <row r="165" spans="1:4" ht="24">
      <c r="A165" s="25"/>
      <c r="B165" s="12" t="s">
        <v>238</v>
      </c>
      <c r="C165" s="12" t="s">
        <v>239</v>
      </c>
      <c r="D165" s="12" t="s">
        <v>240</v>
      </c>
    </row>
    <row r="166" spans="1:4" ht="10.5">
      <c r="A166" s="25" t="s">
        <v>241</v>
      </c>
      <c r="B166" s="15">
        <v>1</v>
      </c>
      <c r="C166" s="15">
        <v>1</v>
      </c>
      <c r="D166" s="15">
        <v>1</v>
      </c>
    </row>
    <row r="167" spans="1:4" ht="36">
      <c r="A167" s="25"/>
      <c r="B167" s="15" t="s">
        <v>687</v>
      </c>
      <c r="C167" s="15" t="s">
        <v>688</v>
      </c>
      <c r="D167" s="16" t="s">
        <v>689</v>
      </c>
    </row>
    <row r="168" spans="1:4" ht="10.5">
      <c r="A168" s="25" t="s">
        <v>242</v>
      </c>
      <c r="B168" s="15">
        <v>1</v>
      </c>
      <c r="C168" s="15">
        <v>1</v>
      </c>
      <c r="D168" s="15">
        <v>1</v>
      </c>
    </row>
    <row r="169" spans="1:4" ht="24">
      <c r="A169" s="25"/>
      <c r="B169" s="12" t="s">
        <v>127</v>
      </c>
      <c r="C169" s="12" t="s">
        <v>128</v>
      </c>
      <c r="D169" s="12" t="s">
        <v>129</v>
      </c>
    </row>
    <row r="170" spans="1:4" ht="10.5">
      <c r="A170" s="25" t="s">
        <v>130</v>
      </c>
      <c r="B170" s="15">
        <v>1</v>
      </c>
      <c r="C170" s="15">
        <v>1</v>
      </c>
      <c r="D170" s="15">
        <v>1</v>
      </c>
    </row>
    <row r="171" spans="1:4" ht="24">
      <c r="A171" s="25"/>
      <c r="B171" s="15" t="s">
        <v>690</v>
      </c>
      <c r="C171" s="15" t="s">
        <v>691</v>
      </c>
      <c r="D171" s="12" t="s">
        <v>131</v>
      </c>
    </row>
    <row r="172" spans="1:4" ht="10.5">
      <c r="A172" s="25" t="s">
        <v>132</v>
      </c>
      <c r="B172" s="15">
        <v>1</v>
      </c>
      <c r="C172" s="15">
        <v>1</v>
      </c>
      <c r="D172" s="15">
        <v>1</v>
      </c>
    </row>
    <row r="173" spans="1:4" ht="24">
      <c r="A173" s="25"/>
      <c r="B173" s="12" t="s">
        <v>133</v>
      </c>
      <c r="C173" s="12" t="s">
        <v>134</v>
      </c>
      <c r="D173" s="16" t="s">
        <v>692</v>
      </c>
    </row>
    <row r="174" spans="1:4" ht="10.5">
      <c r="A174" s="25" t="s">
        <v>135</v>
      </c>
      <c r="B174" s="15">
        <v>1</v>
      </c>
      <c r="C174" s="15">
        <v>1</v>
      </c>
      <c r="D174" s="15">
        <v>1</v>
      </c>
    </row>
    <row r="175" spans="1:4" ht="36">
      <c r="A175" s="25"/>
      <c r="B175" s="15" t="s">
        <v>693</v>
      </c>
      <c r="C175" s="15" t="s">
        <v>694</v>
      </c>
      <c r="D175" s="12" t="s">
        <v>136</v>
      </c>
    </row>
    <row r="176" spans="1:4" ht="10.5">
      <c r="A176" s="25" t="s">
        <v>137</v>
      </c>
      <c r="B176" s="15">
        <v>1</v>
      </c>
      <c r="C176" s="15">
        <v>1</v>
      </c>
      <c r="D176" s="15">
        <v>1</v>
      </c>
    </row>
    <row r="177" spans="1:4" ht="24">
      <c r="A177" s="25"/>
      <c r="B177" s="15" t="s">
        <v>695</v>
      </c>
      <c r="C177" s="15" t="s">
        <v>696</v>
      </c>
      <c r="D177" s="12" t="s">
        <v>138</v>
      </c>
    </row>
    <row r="178" spans="1:4" ht="10.5">
      <c r="A178" s="25" t="s">
        <v>139</v>
      </c>
      <c r="B178" s="15">
        <v>1</v>
      </c>
      <c r="C178" s="15">
        <v>1</v>
      </c>
      <c r="D178" s="15">
        <v>1</v>
      </c>
    </row>
    <row r="179" spans="1:4" ht="24">
      <c r="A179" s="25"/>
      <c r="B179" s="12" t="s">
        <v>140</v>
      </c>
      <c r="C179" s="12" t="s">
        <v>141</v>
      </c>
      <c r="D179" s="16" t="s">
        <v>697</v>
      </c>
    </row>
    <row r="180" spans="1:4" ht="10.5">
      <c r="A180" s="25" t="s">
        <v>142</v>
      </c>
      <c r="B180" s="15">
        <v>1</v>
      </c>
      <c r="C180" s="15">
        <v>1</v>
      </c>
      <c r="D180" s="15" t="s">
        <v>145</v>
      </c>
    </row>
    <row r="181" spans="1:4" ht="36">
      <c r="A181" s="25"/>
      <c r="B181" s="12" t="s">
        <v>143</v>
      </c>
      <c r="C181" s="12" t="s">
        <v>144</v>
      </c>
      <c r="D181" s="12" t="s">
        <v>146</v>
      </c>
    </row>
    <row r="182" spans="1:4" ht="10.5">
      <c r="A182" s="25" t="s">
        <v>147</v>
      </c>
      <c r="B182" s="15">
        <v>3</v>
      </c>
      <c r="C182" s="15">
        <v>5</v>
      </c>
      <c r="D182" s="26">
        <v>0</v>
      </c>
    </row>
    <row r="183" spans="1:4" ht="21.75">
      <c r="A183" s="25"/>
      <c r="B183" s="12" t="s">
        <v>148</v>
      </c>
      <c r="C183" s="12" t="s">
        <v>151</v>
      </c>
      <c r="D183" s="26"/>
    </row>
    <row r="184" spans="1:4" ht="21.75">
      <c r="A184" s="25"/>
      <c r="B184" s="12" t="s">
        <v>149</v>
      </c>
      <c r="C184" s="15" t="s">
        <v>698</v>
      </c>
      <c r="D184" s="26"/>
    </row>
    <row r="185" spans="1:4" ht="33">
      <c r="A185" s="25"/>
      <c r="B185" s="12" t="s">
        <v>150</v>
      </c>
      <c r="C185" s="15" t="s">
        <v>699</v>
      </c>
      <c r="D185" s="26"/>
    </row>
    <row r="186" spans="1:4" ht="10.5">
      <c r="A186" s="25"/>
      <c r="B186" s="15"/>
      <c r="C186" s="12" t="s">
        <v>152</v>
      </c>
      <c r="D186" s="26"/>
    </row>
    <row r="187" spans="1:4" ht="10.5">
      <c r="A187" s="25"/>
      <c r="B187" s="15"/>
      <c r="C187" s="12" t="s">
        <v>153</v>
      </c>
      <c r="D187" s="26"/>
    </row>
    <row r="188" spans="1:4" ht="10.5">
      <c r="A188" s="25" t="s">
        <v>154</v>
      </c>
      <c r="B188" s="15">
        <v>5</v>
      </c>
      <c r="C188" s="15">
        <v>1</v>
      </c>
      <c r="D188" s="26">
        <v>0</v>
      </c>
    </row>
    <row r="189" spans="1:4" ht="33">
      <c r="A189" s="25"/>
      <c r="B189" s="15" t="s">
        <v>700</v>
      </c>
      <c r="C189" s="15" t="s">
        <v>701</v>
      </c>
      <c r="D189" s="26"/>
    </row>
    <row r="190" spans="1:4" ht="21.75">
      <c r="A190" s="25"/>
      <c r="B190" s="12" t="s">
        <v>155</v>
      </c>
      <c r="C190" s="15"/>
      <c r="D190" s="26"/>
    </row>
    <row r="191" spans="1:4" ht="21.75">
      <c r="A191" s="25"/>
      <c r="B191" s="15" t="s">
        <v>702</v>
      </c>
      <c r="C191" s="15"/>
      <c r="D191" s="26"/>
    </row>
    <row r="192" spans="1:4" ht="21.75">
      <c r="A192" s="25"/>
      <c r="B192" s="15" t="s">
        <v>703</v>
      </c>
      <c r="C192" s="15"/>
      <c r="D192" s="26"/>
    </row>
    <row r="193" spans="1:4" ht="21.75">
      <c r="A193" s="25"/>
      <c r="B193" s="15" t="s">
        <v>704</v>
      </c>
      <c r="C193" s="15"/>
      <c r="D193" s="26"/>
    </row>
    <row r="194" spans="1:4" ht="10.5">
      <c r="A194" s="25" t="s">
        <v>156</v>
      </c>
      <c r="B194" s="15">
        <v>2</v>
      </c>
      <c r="C194" s="15">
        <v>2</v>
      </c>
      <c r="D194" s="26">
        <v>0</v>
      </c>
    </row>
    <row r="195" spans="1:4" ht="21.75">
      <c r="A195" s="25"/>
      <c r="B195" s="15" t="s">
        <v>705</v>
      </c>
      <c r="C195" s="15" t="s">
        <v>706</v>
      </c>
      <c r="D195" s="26"/>
    </row>
    <row r="196" spans="1:4" ht="21.75">
      <c r="A196" s="25"/>
      <c r="B196" s="15" t="s">
        <v>707</v>
      </c>
      <c r="C196" s="15" t="s">
        <v>708</v>
      </c>
      <c r="D196" s="26"/>
    </row>
    <row r="197" spans="1:4" ht="10.5">
      <c r="A197" s="25" t="s">
        <v>157</v>
      </c>
      <c r="B197" s="15">
        <v>1</v>
      </c>
      <c r="C197" s="15" t="s">
        <v>158</v>
      </c>
      <c r="D197" s="15">
        <v>1</v>
      </c>
    </row>
    <row r="198" spans="1:4" ht="33">
      <c r="A198" s="25"/>
      <c r="B198" s="15" t="s">
        <v>709</v>
      </c>
      <c r="C198" s="15" t="s">
        <v>710</v>
      </c>
      <c r="D198" s="16" t="s">
        <v>711</v>
      </c>
    </row>
    <row r="199" spans="1:4" ht="21.75">
      <c r="A199" s="25"/>
      <c r="B199" s="15"/>
      <c r="C199" s="15" t="s">
        <v>712</v>
      </c>
      <c r="D199" s="16"/>
    </row>
    <row r="200" spans="1:4" ht="21.75">
      <c r="A200" s="25"/>
      <c r="B200" s="15"/>
      <c r="C200" s="15" t="s">
        <v>713</v>
      </c>
      <c r="D200" s="16"/>
    </row>
    <row r="201" spans="1:4" ht="10.5">
      <c r="A201" s="25" t="s">
        <v>159</v>
      </c>
      <c r="B201" s="15">
        <v>1</v>
      </c>
      <c r="C201" s="15">
        <v>3</v>
      </c>
      <c r="D201" s="26">
        <v>0</v>
      </c>
    </row>
    <row r="202" spans="1:4" ht="33">
      <c r="A202" s="25"/>
      <c r="B202" s="15" t="s">
        <v>714</v>
      </c>
      <c r="C202" s="15" t="s">
        <v>715</v>
      </c>
      <c r="D202" s="26"/>
    </row>
    <row r="203" spans="1:4" ht="21.75">
      <c r="A203" s="25"/>
      <c r="B203" s="15"/>
      <c r="C203" s="15" t="s">
        <v>716</v>
      </c>
      <c r="D203" s="26"/>
    </row>
    <row r="204" spans="1:4" ht="21.75">
      <c r="A204" s="25"/>
      <c r="B204" s="15"/>
      <c r="C204" s="12" t="s">
        <v>160</v>
      </c>
      <c r="D204" s="26"/>
    </row>
    <row r="205" spans="1:4" ht="10.5">
      <c r="A205" s="25" t="s">
        <v>161</v>
      </c>
      <c r="B205" s="15">
        <v>3</v>
      </c>
      <c r="C205" s="15">
        <v>1</v>
      </c>
      <c r="D205" s="26">
        <v>0</v>
      </c>
    </row>
    <row r="206" spans="1:4" ht="21.75">
      <c r="A206" s="25"/>
      <c r="B206" s="15" t="s">
        <v>717</v>
      </c>
      <c r="C206" s="15" t="s">
        <v>629</v>
      </c>
      <c r="D206" s="26"/>
    </row>
    <row r="207" spans="1:4" ht="21.75">
      <c r="A207" s="25"/>
      <c r="B207" s="15" t="s">
        <v>630</v>
      </c>
      <c r="C207" s="15"/>
      <c r="D207" s="26"/>
    </row>
    <row r="208" spans="1:4" ht="21.75">
      <c r="A208" s="25"/>
      <c r="B208" s="15" t="s">
        <v>631</v>
      </c>
      <c r="C208" s="15"/>
      <c r="D208" s="26"/>
    </row>
    <row r="209" spans="1:4" ht="10.5">
      <c r="A209" s="25" t="s">
        <v>162</v>
      </c>
      <c r="B209" s="15">
        <v>2</v>
      </c>
      <c r="C209" s="15">
        <v>1</v>
      </c>
      <c r="D209" s="26">
        <v>0</v>
      </c>
    </row>
    <row r="210" spans="1:4" ht="21.75">
      <c r="A210" s="25"/>
      <c r="B210" s="12" t="s">
        <v>163</v>
      </c>
      <c r="C210" s="15" t="s">
        <v>632</v>
      </c>
      <c r="D210" s="26"/>
    </row>
    <row r="211" spans="1:4" ht="22.5">
      <c r="A211" s="25"/>
      <c r="B211" s="15" t="s">
        <v>633</v>
      </c>
      <c r="C211" s="15"/>
      <c r="D211" s="26"/>
    </row>
    <row r="212" spans="1:4" ht="10.5">
      <c r="A212" s="25" t="s">
        <v>164</v>
      </c>
      <c r="B212" s="15">
        <v>2</v>
      </c>
      <c r="C212" s="15">
        <v>1</v>
      </c>
      <c r="D212" s="26">
        <v>0</v>
      </c>
    </row>
    <row r="213" spans="1:4" ht="21.75">
      <c r="A213" s="25"/>
      <c r="B213" s="15" t="s">
        <v>634</v>
      </c>
      <c r="C213" s="15" t="s">
        <v>635</v>
      </c>
      <c r="D213" s="26"/>
    </row>
    <row r="214" spans="1:4" ht="21.75">
      <c r="A214" s="25"/>
      <c r="B214" s="15" t="s">
        <v>636</v>
      </c>
      <c r="C214" s="15"/>
      <c r="D214" s="26"/>
    </row>
    <row r="215" spans="1:4" ht="10.5">
      <c r="A215" s="25" t="s">
        <v>165</v>
      </c>
      <c r="B215" s="15">
        <v>1</v>
      </c>
      <c r="C215" s="15">
        <v>1</v>
      </c>
      <c r="D215" s="26">
        <v>0</v>
      </c>
    </row>
    <row r="216" spans="1:4" ht="21.75">
      <c r="A216" s="25"/>
      <c r="B216" s="15" t="s">
        <v>637</v>
      </c>
      <c r="C216" s="15" t="s">
        <v>638</v>
      </c>
      <c r="D216" s="26"/>
    </row>
    <row r="217" spans="1:4" ht="10.5">
      <c r="A217" s="25" t="s">
        <v>166</v>
      </c>
      <c r="B217" s="15">
        <v>1</v>
      </c>
      <c r="C217" s="15">
        <v>1</v>
      </c>
      <c r="D217" s="26">
        <v>0</v>
      </c>
    </row>
    <row r="218" spans="1:4" ht="21.75">
      <c r="A218" s="25"/>
      <c r="B218" s="12" t="s">
        <v>167</v>
      </c>
      <c r="C218" s="15" t="s">
        <v>639</v>
      </c>
      <c r="D218" s="26"/>
    </row>
    <row r="219" spans="1:4" ht="10.5">
      <c r="A219" s="25" t="s">
        <v>168</v>
      </c>
      <c r="B219" s="15">
        <v>1</v>
      </c>
      <c r="C219" s="15">
        <v>1</v>
      </c>
      <c r="D219" s="26">
        <v>0</v>
      </c>
    </row>
    <row r="220" spans="1:4" ht="21.75">
      <c r="A220" s="25"/>
      <c r="B220" s="12" t="s">
        <v>169</v>
      </c>
      <c r="C220" s="12" t="s">
        <v>170</v>
      </c>
      <c r="D220" s="26"/>
    </row>
    <row r="221" spans="1:4" ht="10.5">
      <c r="A221" s="25" t="s">
        <v>171</v>
      </c>
      <c r="B221" s="15">
        <v>1</v>
      </c>
      <c r="C221" s="15">
        <v>1</v>
      </c>
      <c r="D221" s="26">
        <v>0</v>
      </c>
    </row>
    <row r="222" spans="1:4" ht="21.75">
      <c r="A222" s="25"/>
      <c r="B222" s="15" t="s">
        <v>640</v>
      </c>
      <c r="C222" s="12" t="s">
        <v>172</v>
      </c>
      <c r="D222" s="26"/>
    </row>
    <row r="223" spans="1:4" ht="10.5">
      <c r="A223" s="25" t="s">
        <v>173</v>
      </c>
      <c r="B223" s="15">
        <v>1</v>
      </c>
      <c r="C223" s="15">
        <v>1</v>
      </c>
      <c r="D223" s="26">
        <v>0</v>
      </c>
    </row>
    <row r="224" spans="1:4" ht="21.75">
      <c r="A224" s="25"/>
      <c r="B224" s="15" t="s">
        <v>641</v>
      </c>
      <c r="C224" s="15" t="s">
        <v>642</v>
      </c>
      <c r="D224" s="26"/>
    </row>
    <row r="225" spans="1:4" ht="10.5">
      <c r="A225" s="25" t="s">
        <v>174</v>
      </c>
      <c r="B225" s="15">
        <v>1</v>
      </c>
      <c r="C225" s="15">
        <v>1</v>
      </c>
      <c r="D225" s="26">
        <v>0</v>
      </c>
    </row>
    <row r="226" spans="1:4" ht="21.75">
      <c r="A226" s="25"/>
      <c r="B226" s="15" t="s">
        <v>643</v>
      </c>
      <c r="C226" s="15" t="s">
        <v>644</v>
      </c>
      <c r="D226" s="26"/>
    </row>
    <row r="227" spans="1:4" ht="10.5">
      <c r="A227" s="25" t="s">
        <v>175</v>
      </c>
      <c r="B227" s="15" t="s">
        <v>176</v>
      </c>
      <c r="C227" s="26">
        <v>0</v>
      </c>
      <c r="D227" s="26">
        <v>0</v>
      </c>
    </row>
    <row r="228" spans="1:4" ht="21.75">
      <c r="A228" s="25"/>
      <c r="B228" s="15" t="s">
        <v>645</v>
      </c>
      <c r="C228" s="26"/>
      <c r="D228" s="26"/>
    </row>
    <row r="229" spans="1:4" ht="33">
      <c r="A229" s="25"/>
      <c r="B229" s="15" t="s">
        <v>646</v>
      </c>
      <c r="C229" s="26"/>
      <c r="D229" s="26"/>
    </row>
    <row r="230" spans="1:4" ht="21.75">
      <c r="A230" s="25"/>
      <c r="B230" s="12" t="s">
        <v>177</v>
      </c>
      <c r="C230" s="26"/>
      <c r="D230" s="26"/>
    </row>
    <row r="231" spans="1:4" ht="21.75">
      <c r="A231" s="25"/>
      <c r="B231" s="15" t="s">
        <v>647</v>
      </c>
      <c r="C231" s="26"/>
      <c r="D231" s="26"/>
    </row>
    <row r="232" spans="1:4" ht="33">
      <c r="A232" s="25"/>
      <c r="B232" s="15" t="s">
        <v>648</v>
      </c>
      <c r="C232" s="26"/>
      <c r="D232" s="26"/>
    </row>
    <row r="233" spans="1:4" ht="33">
      <c r="A233" s="25"/>
      <c r="B233" s="15" t="s">
        <v>649</v>
      </c>
      <c r="C233" s="26"/>
      <c r="D233" s="26"/>
    </row>
    <row r="234" spans="1:4" ht="10.5">
      <c r="A234" s="25" t="s">
        <v>178</v>
      </c>
      <c r="B234" s="15">
        <v>5</v>
      </c>
      <c r="C234" s="26">
        <v>0</v>
      </c>
      <c r="D234" s="26">
        <v>0</v>
      </c>
    </row>
    <row r="235" spans="1:4" ht="21.75">
      <c r="A235" s="25"/>
      <c r="B235" s="15" t="s">
        <v>650</v>
      </c>
      <c r="C235" s="26"/>
      <c r="D235" s="26"/>
    </row>
    <row r="236" spans="1:4" ht="33">
      <c r="A236" s="25"/>
      <c r="B236" s="12" t="s">
        <v>179</v>
      </c>
      <c r="C236" s="26"/>
      <c r="D236" s="26"/>
    </row>
    <row r="237" spans="1:4" ht="21.75">
      <c r="A237" s="25"/>
      <c r="B237" s="15" t="s">
        <v>651</v>
      </c>
      <c r="C237" s="26"/>
      <c r="D237" s="26"/>
    </row>
    <row r="238" spans="1:4" ht="21.75">
      <c r="A238" s="25"/>
      <c r="B238" s="15" t="s">
        <v>652</v>
      </c>
      <c r="C238" s="26"/>
      <c r="D238" s="26"/>
    </row>
    <row r="239" spans="1:4" ht="21.75">
      <c r="A239" s="25"/>
      <c r="B239" s="15" t="s">
        <v>653</v>
      </c>
      <c r="C239" s="26"/>
      <c r="D239" s="26"/>
    </row>
    <row r="240" spans="1:4" ht="10.5">
      <c r="A240" s="25" t="s">
        <v>180</v>
      </c>
      <c r="B240" s="15">
        <v>3</v>
      </c>
      <c r="C240" s="26">
        <v>0</v>
      </c>
      <c r="D240" s="26">
        <v>0</v>
      </c>
    </row>
    <row r="241" spans="1:4" ht="21.75">
      <c r="A241" s="25"/>
      <c r="B241" s="15" t="s">
        <v>654</v>
      </c>
      <c r="C241" s="26"/>
      <c r="D241" s="26"/>
    </row>
    <row r="242" spans="1:4" ht="21.75">
      <c r="A242" s="25"/>
      <c r="B242" s="15" t="s">
        <v>655</v>
      </c>
      <c r="C242" s="26"/>
      <c r="D242" s="26"/>
    </row>
    <row r="243" spans="1:4" ht="10.5">
      <c r="A243" s="25"/>
      <c r="B243" s="15" t="s">
        <v>656</v>
      </c>
      <c r="C243" s="26"/>
      <c r="D243" s="26"/>
    </row>
    <row r="244" spans="1:4" ht="10.5">
      <c r="A244" s="25" t="s">
        <v>181</v>
      </c>
      <c r="B244" s="15" t="s">
        <v>182</v>
      </c>
      <c r="C244" s="26">
        <v>0</v>
      </c>
      <c r="D244" s="26">
        <v>0</v>
      </c>
    </row>
    <row r="245" spans="1:4" ht="21.75">
      <c r="A245" s="25"/>
      <c r="B245" s="15" t="s">
        <v>657</v>
      </c>
      <c r="C245" s="26"/>
      <c r="D245" s="26"/>
    </row>
    <row r="246" spans="1:4" ht="21.75">
      <c r="A246" s="25"/>
      <c r="B246" s="15" t="s">
        <v>658</v>
      </c>
      <c r="C246" s="26"/>
      <c r="D246" s="26"/>
    </row>
    <row r="247" spans="1:4" ht="21.75">
      <c r="A247" s="25"/>
      <c r="B247" s="15" t="s">
        <v>659</v>
      </c>
      <c r="C247" s="26"/>
      <c r="D247" s="26"/>
    </row>
    <row r="248" spans="1:4" ht="10.5">
      <c r="A248" s="25" t="s">
        <v>183</v>
      </c>
      <c r="B248" s="26">
        <v>0</v>
      </c>
      <c r="C248" s="15">
        <v>2</v>
      </c>
      <c r="D248" s="26">
        <v>0</v>
      </c>
    </row>
    <row r="249" spans="1:4" ht="10.5">
      <c r="A249" s="25"/>
      <c r="B249" s="26"/>
      <c r="C249" s="12" t="s">
        <v>184</v>
      </c>
      <c r="D249" s="26"/>
    </row>
    <row r="250" spans="1:4" ht="10.5">
      <c r="A250" s="25"/>
      <c r="B250" s="26"/>
      <c r="C250" s="15" t="s">
        <v>660</v>
      </c>
      <c r="D250" s="26"/>
    </row>
    <row r="251" spans="1:4" ht="10.5">
      <c r="A251" s="25" t="s">
        <v>185</v>
      </c>
      <c r="B251" s="26">
        <v>0</v>
      </c>
      <c r="C251" s="15" t="s">
        <v>186</v>
      </c>
      <c r="D251" s="26">
        <v>0</v>
      </c>
    </row>
    <row r="252" spans="1:4" ht="21.75">
      <c r="A252" s="25"/>
      <c r="B252" s="26"/>
      <c r="C252" s="15" t="s">
        <v>661</v>
      </c>
      <c r="D252" s="26"/>
    </row>
    <row r="253" spans="1:4" ht="10.5">
      <c r="A253" s="25"/>
      <c r="B253" s="26"/>
      <c r="C253" s="15" t="s">
        <v>662</v>
      </c>
      <c r="D253" s="26"/>
    </row>
    <row r="254" spans="1:4" ht="10.5">
      <c r="A254" s="25" t="s">
        <v>63</v>
      </c>
      <c r="B254" s="26">
        <v>0</v>
      </c>
      <c r="C254" s="15" t="s">
        <v>663</v>
      </c>
      <c r="D254" s="26">
        <v>0</v>
      </c>
    </row>
    <row r="255" spans="1:4" ht="10.5">
      <c r="A255" s="25"/>
      <c r="B255" s="26"/>
      <c r="C255" s="15" t="s">
        <v>664</v>
      </c>
      <c r="D255" s="26"/>
    </row>
    <row r="256" spans="1:4" ht="10.5">
      <c r="A256" s="25"/>
      <c r="B256" s="26"/>
      <c r="C256" s="15" t="s">
        <v>665</v>
      </c>
      <c r="D256" s="26"/>
    </row>
    <row r="257" spans="1:4" ht="10.5">
      <c r="A257" s="25" t="s">
        <v>64</v>
      </c>
      <c r="B257" s="26">
        <v>0</v>
      </c>
      <c r="C257" s="15">
        <v>2</v>
      </c>
      <c r="D257" s="26">
        <v>0</v>
      </c>
    </row>
    <row r="258" spans="1:4" ht="21.75">
      <c r="A258" s="25"/>
      <c r="B258" s="26"/>
      <c r="C258" s="15" t="s">
        <v>666</v>
      </c>
      <c r="D258" s="26"/>
    </row>
    <row r="259" spans="1:4" ht="10.5">
      <c r="A259" s="25"/>
      <c r="B259" s="26"/>
      <c r="C259" s="12" t="s">
        <v>65</v>
      </c>
      <c r="D259" s="26"/>
    </row>
    <row r="260" spans="1:4" ht="10.5">
      <c r="A260" s="25" t="s">
        <v>66</v>
      </c>
      <c r="B260" s="15">
        <v>2</v>
      </c>
      <c r="C260" s="26">
        <v>0</v>
      </c>
      <c r="D260" s="26">
        <v>0</v>
      </c>
    </row>
    <row r="261" spans="1:4" ht="21.75">
      <c r="A261" s="25"/>
      <c r="B261" s="15" t="s">
        <v>667</v>
      </c>
      <c r="C261" s="26"/>
      <c r="D261" s="26"/>
    </row>
    <row r="262" spans="1:4" ht="21.75">
      <c r="A262" s="25"/>
      <c r="B262" s="12" t="s">
        <v>67</v>
      </c>
      <c r="C262" s="26"/>
      <c r="D262" s="26"/>
    </row>
    <row r="263" spans="1:4" ht="10.5">
      <c r="A263" s="25" t="s">
        <v>68</v>
      </c>
      <c r="B263" s="26">
        <v>0</v>
      </c>
      <c r="C263" s="15">
        <v>2</v>
      </c>
      <c r="D263" s="26">
        <v>0</v>
      </c>
    </row>
    <row r="264" spans="1:4" ht="21.75">
      <c r="A264" s="25"/>
      <c r="B264" s="26"/>
      <c r="C264" s="15" t="s">
        <v>668</v>
      </c>
      <c r="D264" s="26"/>
    </row>
    <row r="265" spans="1:4" ht="10.5">
      <c r="A265" s="25"/>
      <c r="B265" s="26"/>
      <c r="C265" s="15" t="s">
        <v>669</v>
      </c>
      <c r="D265" s="26"/>
    </row>
    <row r="266" spans="1:4" ht="10.5">
      <c r="A266" s="25" t="s">
        <v>69</v>
      </c>
      <c r="B266" s="26">
        <v>0</v>
      </c>
      <c r="C266" s="15">
        <v>2</v>
      </c>
      <c r="D266" s="26">
        <v>0</v>
      </c>
    </row>
    <row r="267" spans="1:4" ht="21.75">
      <c r="A267" s="25"/>
      <c r="B267" s="26"/>
      <c r="C267" s="12" t="s">
        <v>70</v>
      </c>
      <c r="D267" s="26"/>
    </row>
    <row r="268" spans="1:4" ht="21.75">
      <c r="A268" s="25"/>
      <c r="B268" s="26"/>
      <c r="C268" s="12" t="s">
        <v>71</v>
      </c>
      <c r="D268" s="26"/>
    </row>
    <row r="269" spans="1:4" ht="10.5">
      <c r="A269" s="25" t="s">
        <v>72</v>
      </c>
      <c r="B269" s="15">
        <v>2</v>
      </c>
      <c r="C269" s="26">
        <v>0</v>
      </c>
      <c r="D269" s="26">
        <v>0</v>
      </c>
    </row>
    <row r="270" spans="1:4" ht="21.75">
      <c r="A270" s="25"/>
      <c r="B270" s="15" t="s">
        <v>670</v>
      </c>
      <c r="C270" s="26"/>
      <c r="D270" s="26"/>
    </row>
    <row r="271" spans="1:4" ht="33">
      <c r="A271" s="25"/>
      <c r="B271" s="15" t="s">
        <v>671</v>
      </c>
      <c r="C271" s="26"/>
      <c r="D271" s="26"/>
    </row>
    <row r="272" spans="1:4" ht="10.5">
      <c r="A272" s="25" t="s">
        <v>73</v>
      </c>
      <c r="B272" s="26">
        <v>0</v>
      </c>
      <c r="C272" s="15">
        <v>2</v>
      </c>
      <c r="D272" s="26">
        <v>0</v>
      </c>
    </row>
    <row r="273" spans="1:4" ht="21.75">
      <c r="A273" s="25"/>
      <c r="B273" s="26"/>
      <c r="C273" s="15" t="s">
        <v>672</v>
      </c>
      <c r="D273" s="26"/>
    </row>
    <row r="274" spans="1:4" ht="10.5">
      <c r="A274" s="25"/>
      <c r="B274" s="26"/>
      <c r="C274" s="15" t="s">
        <v>673</v>
      </c>
      <c r="D274" s="26"/>
    </row>
    <row r="275" spans="1:4" ht="10.5">
      <c r="A275" s="25" t="s">
        <v>74</v>
      </c>
      <c r="B275" s="26">
        <v>0</v>
      </c>
      <c r="C275" s="15">
        <v>2</v>
      </c>
      <c r="D275" s="26">
        <v>0</v>
      </c>
    </row>
    <row r="276" spans="1:4" ht="21.75">
      <c r="A276" s="25"/>
      <c r="B276" s="26"/>
      <c r="C276" s="15" t="s">
        <v>586</v>
      </c>
      <c r="D276" s="26"/>
    </row>
    <row r="277" spans="1:4" ht="10.5">
      <c r="A277" s="25"/>
      <c r="B277" s="26"/>
      <c r="C277" s="15" t="s">
        <v>587</v>
      </c>
      <c r="D277" s="26"/>
    </row>
    <row r="278" spans="1:4" ht="10.5">
      <c r="A278" s="25" t="s">
        <v>75</v>
      </c>
      <c r="B278" s="26">
        <v>0</v>
      </c>
      <c r="C278" s="15">
        <v>2</v>
      </c>
      <c r="D278" s="26">
        <v>0</v>
      </c>
    </row>
    <row r="279" spans="1:4" ht="10.5">
      <c r="A279" s="25"/>
      <c r="B279" s="26"/>
      <c r="C279" s="15" t="s">
        <v>588</v>
      </c>
      <c r="D279" s="26"/>
    </row>
    <row r="280" spans="1:4" ht="10.5">
      <c r="A280" s="25"/>
      <c r="B280" s="26"/>
      <c r="C280" s="12" t="s">
        <v>76</v>
      </c>
      <c r="D280" s="26"/>
    </row>
    <row r="281" spans="1:4" ht="10.5">
      <c r="A281" s="25" t="s">
        <v>77</v>
      </c>
      <c r="B281" s="26">
        <v>0</v>
      </c>
      <c r="C281" s="15">
        <v>2</v>
      </c>
      <c r="D281" s="26">
        <v>0</v>
      </c>
    </row>
    <row r="282" spans="1:4" ht="10.5">
      <c r="A282" s="25"/>
      <c r="B282" s="26"/>
      <c r="C282" s="12" t="s">
        <v>78</v>
      </c>
      <c r="D282" s="26"/>
    </row>
    <row r="283" spans="1:4" ht="10.5">
      <c r="A283" s="25"/>
      <c r="B283" s="26"/>
      <c r="C283" s="12" t="s">
        <v>79</v>
      </c>
      <c r="D283" s="26"/>
    </row>
    <row r="284" spans="1:4" ht="10.5">
      <c r="A284" s="25" t="s">
        <v>80</v>
      </c>
      <c r="B284" s="26">
        <v>0</v>
      </c>
      <c r="C284" s="15">
        <v>2</v>
      </c>
      <c r="D284" s="26">
        <v>0</v>
      </c>
    </row>
    <row r="285" spans="1:4" ht="10.5">
      <c r="A285" s="25"/>
      <c r="B285" s="26"/>
      <c r="C285" s="12" t="s">
        <v>81</v>
      </c>
      <c r="D285" s="26"/>
    </row>
    <row r="286" spans="1:4" ht="10.5">
      <c r="A286" s="25"/>
      <c r="B286" s="26"/>
      <c r="C286" s="15" t="s">
        <v>589</v>
      </c>
      <c r="D286" s="26"/>
    </row>
    <row r="287" spans="1:4" ht="10.5">
      <c r="A287" s="25" t="s">
        <v>82</v>
      </c>
      <c r="B287" s="15">
        <v>2</v>
      </c>
      <c r="C287" s="26">
        <v>0</v>
      </c>
      <c r="D287" s="26">
        <v>0</v>
      </c>
    </row>
    <row r="288" spans="1:4" ht="21.75">
      <c r="A288" s="25"/>
      <c r="B288" s="15" t="s">
        <v>590</v>
      </c>
      <c r="C288" s="26"/>
      <c r="D288" s="26"/>
    </row>
    <row r="289" spans="1:4" ht="21.75">
      <c r="A289" s="25"/>
      <c r="B289" s="15" t="s">
        <v>591</v>
      </c>
      <c r="C289" s="26"/>
      <c r="D289" s="26"/>
    </row>
    <row r="290" spans="1:4" ht="10.5">
      <c r="A290" s="25" t="s">
        <v>83</v>
      </c>
      <c r="B290" s="26">
        <v>0</v>
      </c>
      <c r="C290" s="15">
        <v>2</v>
      </c>
      <c r="D290" s="26">
        <v>0</v>
      </c>
    </row>
    <row r="291" spans="1:4" ht="10.5">
      <c r="A291" s="25"/>
      <c r="B291" s="26"/>
      <c r="C291" s="15" t="s">
        <v>592</v>
      </c>
      <c r="D291" s="26"/>
    </row>
    <row r="292" spans="1:4" ht="10.5">
      <c r="A292" s="25"/>
      <c r="B292" s="26"/>
      <c r="C292" s="15" t="s">
        <v>593</v>
      </c>
      <c r="D292" s="26"/>
    </row>
    <row r="293" spans="1:4" ht="10.5">
      <c r="A293" s="25" t="s">
        <v>84</v>
      </c>
      <c r="B293" s="26">
        <v>0</v>
      </c>
      <c r="C293" s="15">
        <v>2</v>
      </c>
      <c r="D293" s="26">
        <v>0</v>
      </c>
    </row>
    <row r="294" spans="1:4" ht="21.75">
      <c r="A294" s="25"/>
      <c r="B294" s="26"/>
      <c r="C294" s="15" t="s">
        <v>594</v>
      </c>
      <c r="D294" s="26"/>
    </row>
    <row r="295" spans="1:4" ht="21.75">
      <c r="A295" s="25"/>
      <c r="B295" s="26"/>
      <c r="C295" s="15" t="s">
        <v>595</v>
      </c>
      <c r="D295" s="26"/>
    </row>
    <row r="296" spans="1:4" ht="10.5">
      <c r="A296" s="25" t="s">
        <v>85</v>
      </c>
      <c r="B296" s="26">
        <v>0</v>
      </c>
      <c r="C296" s="15">
        <v>2</v>
      </c>
      <c r="D296" s="26">
        <v>0</v>
      </c>
    </row>
    <row r="297" spans="1:4" ht="21.75">
      <c r="A297" s="25"/>
      <c r="B297" s="26"/>
      <c r="C297" s="12" t="s">
        <v>86</v>
      </c>
      <c r="D297" s="26"/>
    </row>
    <row r="298" spans="1:4" ht="10.5">
      <c r="A298" s="25"/>
      <c r="B298" s="26"/>
      <c r="C298" s="15" t="s">
        <v>596</v>
      </c>
      <c r="D298" s="26"/>
    </row>
    <row r="299" spans="1:4" ht="10.5">
      <c r="A299" s="25" t="s">
        <v>87</v>
      </c>
      <c r="B299" s="26">
        <v>0</v>
      </c>
      <c r="C299" s="15">
        <v>2</v>
      </c>
      <c r="D299" s="26">
        <v>0</v>
      </c>
    </row>
    <row r="300" spans="1:4" ht="21.75">
      <c r="A300" s="25"/>
      <c r="B300" s="26"/>
      <c r="C300" s="15" t="s">
        <v>597</v>
      </c>
      <c r="D300" s="26"/>
    </row>
    <row r="301" spans="1:4" ht="21.75">
      <c r="A301" s="25"/>
      <c r="B301" s="26"/>
      <c r="C301" s="15" t="s">
        <v>598</v>
      </c>
      <c r="D301" s="26"/>
    </row>
    <row r="302" spans="1:4" ht="10.5">
      <c r="A302" s="25" t="s">
        <v>88</v>
      </c>
      <c r="B302" s="15">
        <v>2</v>
      </c>
      <c r="C302" s="26">
        <v>0</v>
      </c>
      <c r="D302" s="26">
        <v>0</v>
      </c>
    </row>
    <row r="303" spans="1:4" ht="33">
      <c r="A303" s="25"/>
      <c r="B303" s="15" t="s">
        <v>599</v>
      </c>
      <c r="C303" s="26"/>
      <c r="D303" s="26"/>
    </row>
    <row r="304" spans="1:4" ht="33">
      <c r="A304" s="25"/>
      <c r="B304" s="15" t="s">
        <v>600</v>
      </c>
      <c r="C304" s="26"/>
      <c r="D304" s="26"/>
    </row>
    <row r="305" spans="1:4" ht="10.5">
      <c r="A305" s="25" t="s">
        <v>89</v>
      </c>
      <c r="B305" s="15">
        <v>2</v>
      </c>
      <c r="C305" s="26">
        <v>0</v>
      </c>
      <c r="D305" s="26">
        <v>0</v>
      </c>
    </row>
    <row r="306" spans="1:4" ht="21.75">
      <c r="A306" s="25"/>
      <c r="B306" s="15" t="s">
        <v>601</v>
      </c>
      <c r="C306" s="26"/>
      <c r="D306" s="26"/>
    </row>
    <row r="307" spans="1:4" ht="21.75">
      <c r="A307" s="25"/>
      <c r="B307" s="15" t="s">
        <v>602</v>
      </c>
      <c r="C307" s="26"/>
      <c r="D307" s="26"/>
    </row>
    <row r="308" spans="1:4" ht="10.5">
      <c r="A308" s="25" t="s">
        <v>90</v>
      </c>
      <c r="B308" s="15" t="s">
        <v>91</v>
      </c>
      <c r="C308" s="26">
        <v>0</v>
      </c>
      <c r="D308" s="26">
        <v>0</v>
      </c>
    </row>
    <row r="309" spans="1:4" ht="21.75">
      <c r="A309" s="25"/>
      <c r="B309" s="15" t="s">
        <v>603</v>
      </c>
      <c r="C309" s="26"/>
      <c r="D309" s="26"/>
    </row>
    <row r="310" spans="1:4" ht="33">
      <c r="A310" s="25"/>
      <c r="B310" s="15" t="s">
        <v>604</v>
      </c>
      <c r="C310" s="26"/>
      <c r="D310" s="26"/>
    </row>
    <row r="311" spans="1:4" ht="10.5">
      <c r="A311" s="25" t="s">
        <v>92</v>
      </c>
      <c r="B311" s="15" t="s">
        <v>91</v>
      </c>
      <c r="C311" s="26">
        <v>0</v>
      </c>
      <c r="D311" s="26">
        <v>0</v>
      </c>
    </row>
    <row r="312" spans="1:4" ht="21.75">
      <c r="A312" s="25"/>
      <c r="B312" s="15" t="s">
        <v>605</v>
      </c>
      <c r="C312" s="26"/>
      <c r="D312" s="26"/>
    </row>
    <row r="313" spans="1:4" ht="21.75">
      <c r="A313" s="25"/>
      <c r="B313" s="15" t="s">
        <v>606</v>
      </c>
      <c r="C313" s="26"/>
      <c r="D313" s="26"/>
    </row>
    <row r="314" spans="1:4" ht="10.5">
      <c r="A314" s="25" t="s">
        <v>93</v>
      </c>
      <c r="B314" s="26">
        <v>0</v>
      </c>
      <c r="C314" s="15">
        <v>1</v>
      </c>
      <c r="D314" s="26"/>
    </row>
    <row r="315" spans="1:4" ht="21.75">
      <c r="A315" s="25"/>
      <c r="B315" s="26"/>
      <c r="C315" s="15" t="s">
        <v>607</v>
      </c>
      <c r="D315" s="26"/>
    </row>
    <row r="316" spans="1:4" ht="10.5">
      <c r="A316" s="25" t="s">
        <v>94</v>
      </c>
      <c r="B316" s="15">
        <v>1</v>
      </c>
      <c r="C316" s="26">
        <v>0</v>
      </c>
      <c r="D316" s="26">
        <v>0</v>
      </c>
    </row>
    <row r="317" spans="1:4" ht="21.75">
      <c r="A317" s="25"/>
      <c r="B317" s="15" t="s">
        <v>608</v>
      </c>
      <c r="C317" s="26"/>
      <c r="D317" s="26"/>
    </row>
    <row r="318" spans="1:4" ht="10.5">
      <c r="A318" s="25" t="s">
        <v>95</v>
      </c>
      <c r="B318" s="15">
        <v>1</v>
      </c>
      <c r="C318" s="26">
        <v>0</v>
      </c>
      <c r="D318" s="26">
        <v>0</v>
      </c>
    </row>
    <row r="319" spans="1:4" ht="33">
      <c r="A319" s="25"/>
      <c r="B319" s="15" t="s">
        <v>609</v>
      </c>
      <c r="C319" s="26"/>
      <c r="D319" s="26"/>
    </row>
    <row r="320" spans="1:4" ht="10.5">
      <c r="A320" s="25" t="s">
        <v>96</v>
      </c>
      <c r="B320" s="15">
        <v>1</v>
      </c>
      <c r="C320" s="26">
        <v>0</v>
      </c>
      <c r="D320" s="26">
        <v>0</v>
      </c>
    </row>
    <row r="321" spans="1:4" ht="33">
      <c r="A321" s="25"/>
      <c r="B321" s="15" t="s">
        <v>610</v>
      </c>
      <c r="C321" s="26"/>
      <c r="D321" s="26"/>
    </row>
    <row r="322" spans="1:4" ht="10.5">
      <c r="A322" s="25" t="s">
        <v>97</v>
      </c>
      <c r="B322" s="26">
        <v>0</v>
      </c>
      <c r="C322" s="15">
        <v>1</v>
      </c>
      <c r="D322" s="26">
        <v>0</v>
      </c>
    </row>
    <row r="323" spans="1:4" ht="10.5">
      <c r="A323" s="25"/>
      <c r="B323" s="26"/>
      <c r="C323" s="15" t="s">
        <v>611</v>
      </c>
      <c r="D323" s="26"/>
    </row>
    <row r="324" spans="1:4" ht="10.5">
      <c r="A324" s="25" t="s">
        <v>98</v>
      </c>
      <c r="B324" s="15">
        <v>1</v>
      </c>
      <c r="C324" s="26">
        <v>0</v>
      </c>
      <c r="D324" s="26">
        <v>0</v>
      </c>
    </row>
    <row r="325" spans="1:4" ht="10.5">
      <c r="A325" s="25"/>
      <c r="B325" s="15" t="s">
        <v>612</v>
      </c>
      <c r="C325" s="26"/>
      <c r="D325" s="26"/>
    </row>
    <row r="326" spans="1:4" ht="10.5">
      <c r="A326" s="25" t="s">
        <v>99</v>
      </c>
      <c r="B326" s="15">
        <v>1</v>
      </c>
      <c r="C326" s="26">
        <v>0</v>
      </c>
      <c r="D326" s="26">
        <v>0</v>
      </c>
    </row>
    <row r="327" spans="1:4" ht="21.75">
      <c r="A327" s="25"/>
      <c r="B327" s="15" t="s">
        <v>613</v>
      </c>
      <c r="C327" s="26"/>
      <c r="D327" s="26"/>
    </row>
    <row r="328" spans="1:4" ht="10.5">
      <c r="A328" s="25" t="s">
        <v>100</v>
      </c>
      <c r="B328" s="15">
        <v>1</v>
      </c>
      <c r="C328" s="26">
        <v>0</v>
      </c>
      <c r="D328" s="26">
        <v>0</v>
      </c>
    </row>
    <row r="329" spans="1:4" ht="33">
      <c r="A329" s="25"/>
      <c r="B329" s="15" t="s">
        <v>614</v>
      </c>
      <c r="C329" s="26"/>
      <c r="D329" s="26"/>
    </row>
    <row r="330" spans="1:4" ht="10.5">
      <c r="A330" s="25" t="s">
        <v>101</v>
      </c>
      <c r="B330" s="15">
        <v>1</v>
      </c>
      <c r="C330" s="26">
        <v>0</v>
      </c>
      <c r="D330" s="26">
        <v>0</v>
      </c>
    </row>
    <row r="331" spans="1:4" ht="21.75">
      <c r="A331" s="25"/>
      <c r="B331" s="12" t="s">
        <v>102</v>
      </c>
      <c r="C331" s="26"/>
      <c r="D331" s="26"/>
    </row>
    <row r="332" spans="1:4" ht="10.5">
      <c r="A332" s="25" t="s">
        <v>103</v>
      </c>
      <c r="B332" s="26">
        <v>0</v>
      </c>
      <c r="C332" s="15">
        <v>1</v>
      </c>
      <c r="D332" s="26">
        <v>0</v>
      </c>
    </row>
    <row r="333" spans="1:4" ht="10.5">
      <c r="A333" s="25"/>
      <c r="B333" s="26"/>
      <c r="C333" s="15" t="s">
        <v>615</v>
      </c>
      <c r="D333" s="26"/>
    </row>
    <row r="334" spans="1:4" ht="10.5">
      <c r="A334" s="25" t="s">
        <v>104</v>
      </c>
      <c r="B334" s="26">
        <v>0</v>
      </c>
      <c r="C334" s="15">
        <v>1</v>
      </c>
      <c r="D334" s="26">
        <v>0</v>
      </c>
    </row>
    <row r="335" spans="1:4" ht="21.75">
      <c r="A335" s="25"/>
      <c r="B335" s="26"/>
      <c r="C335" s="15" t="s">
        <v>616</v>
      </c>
      <c r="D335" s="26"/>
    </row>
    <row r="336" spans="1:4" ht="10.5">
      <c r="A336" s="25" t="s">
        <v>105</v>
      </c>
      <c r="B336" s="26">
        <v>0</v>
      </c>
      <c r="C336" s="15">
        <v>1</v>
      </c>
      <c r="D336" s="26">
        <v>0</v>
      </c>
    </row>
    <row r="337" spans="1:4" ht="10.5">
      <c r="A337" s="25"/>
      <c r="B337" s="26"/>
      <c r="C337" s="15" t="s">
        <v>617</v>
      </c>
      <c r="D337" s="26"/>
    </row>
    <row r="338" spans="1:4" ht="10.5">
      <c r="A338" s="25" t="s">
        <v>106</v>
      </c>
      <c r="B338" s="26">
        <v>0</v>
      </c>
      <c r="C338" s="15">
        <v>1</v>
      </c>
      <c r="D338" s="26">
        <v>0</v>
      </c>
    </row>
    <row r="339" spans="1:4" ht="21.75">
      <c r="A339" s="25"/>
      <c r="B339" s="26"/>
      <c r="C339" s="12" t="s">
        <v>107</v>
      </c>
      <c r="D339" s="26"/>
    </row>
    <row r="340" spans="1:4" ht="10.5">
      <c r="A340" s="25" t="s">
        <v>108</v>
      </c>
      <c r="B340" s="26">
        <v>0</v>
      </c>
      <c r="C340" s="15">
        <v>1</v>
      </c>
      <c r="D340" s="26">
        <v>0</v>
      </c>
    </row>
    <row r="341" spans="1:4" ht="10.5">
      <c r="A341" s="25"/>
      <c r="B341" s="26"/>
      <c r="C341" s="15" t="s">
        <v>618</v>
      </c>
      <c r="D341" s="26"/>
    </row>
    <row r="342" spans="1:4" ht="10.5">
      <c r="A342" s="25" t="s">
        <v>109</v>
      </c>
      <c r="B342" s="26">
        <v>0</v>
      </c>
      <c r="C342" s="15">
        <v>1</v>
      </c>
      <c r="D342" s="26">
        <v>0</v>
      </c>
    </row>
    <row r="343" spans="1:4" ht="10.5">
      <c r="A343" s="25"/>
      <c r="B343" s="26"/>
      <c r="C343" s="15" t="s">
        <v>619</v>
      </c>
      <c r="D343" s="26"/>
    </row>
    <row r="344" spans="1:4" ht="10.5">
      <c r="A344" s="25" t="s">
        <v>110</v>
      </c>
      <c r="B344" s="26">
        <v>0</v>
      </c>
      <c r="C344" s="15">
        <v>1</v>
      </c>
      <c r="D344" s="26">
        <v>0</v>
      </c>
    </row>
    <row r="345" spans="1:4" ht="21.75">
      <c r="A345" s="25"/>
      <c r="B345" s="26"/>
      <c r="C345" s="15" t="s">
        <v>620</v>
      </c>
      <c r="D345" s="26"/>
    </row>
    <row r="346" spans="1:4" ht="10.5">
      <c r="A346" s="25" t="s">
        <v>111</v>
      </c>
      <c r="B346" s="15">
        <v>1</v>
      </c>
      <c r="C346" s="26">
        <v>0</v>
      </c>
      <c r="D346" s="26">
        <v>0</v>
      </c>
    </row>
    <row r="347" spans="1:4" ht="33">
      <c r="A347" s="25"/>
      <c r="B347" s="15" t="s">
        <v>621</v>
      </c>
      <c r="C347" s="26"/>
      <c r="D347" s="26"/>
    </row>
    <row r="348" spans="1:4" ht="10.5">
      <c r="A348" s="25" t="s">
        <v>112</v>
      </c>
      <c r="B348" s="15">
        <v>1</v>
      </c>
      <c r="C348" s="26">
        <v>0</v>
      </c>
      <c r="D348" s="26">
        <v>0</v>
      </c>
    </row>
    <row r="349" spans="1:4" ht="21.75">
      <c r="A349" s="25"/>
      <c r="B349" s="15" t="s">
        <v>622</v>
      </c>
      <c r="C349" s="26"/>
      <c r="D349" s="26"/>
    </row>
    <row r="350" spans="1:4" ht="10.5">
      <c r="A350" s="25" t="s">
        <v>113</v>
      </c>
      <c r="B350" s="15">
        <v>1</v>
      </c>
      <c r="C350" s="26">
        <v>0</v>
      </c>
      <c r="D350" s="26">
        <v>0</v>
      </c>
    </row>
    <row r="351" spans="1:4" ht="33">
      <c r="A351" s="25"/>
      <c r="B351" s="15" t="s">
        <v>623</v>
      </c>
      <c r="C351" s="26"/>
      <c r="D351" s="26"/>
    </row>
    <row r="352" spans="1:4" ht="10.5">
      <c r="A352" s="25" t="s">
        <v>114</v>
      </c>
      <c r="B352" s="26">
        <v>0</v>
      </c>
      <c r="C352" s="15">
        <v>1</v>
      </c>
      <c r="D352" s="26">
        <v>0</v>
      </c>
    </row>
    <row r="353" spans="1:4" ht="10.5">
      <c r="A353" s="25"/>
      <c r="B353" s="26"/>
      <c r="C353" s="12" t="s">
        <v>115</v>
      </c>
      <c r="D353" s="26"/>
    </row>
    <row r="354" spans="1:4" ht="10.5">
      <c r="A354" s="25" t="s">
        <v>116</v>
      </c>
      <c r="B354" s="15">
        <v>1</v>
      </c>
      <c r="C354" s="26">
        <v>0</v>
      </c>
      <c r="D354" s="26">
        <v>0</v>
      </c>
    </row>
    <row r="355" spans="1:4" ht="21.75">
      <c r="A355" s="25"/>
      <c r="B355" s="12" t="s">
        <v>117</v>
      </c>
      <c r="C355" s="26"/>
      <c r="D355" s="26"/>
    </row>
    <row r="356" spans="1:4" ht="10.5">
      <c r="A356" s="25" t="s">
        <v>118</v>
      </c>
      <c r="B356" s="26">
        <v>0</v>
      </c>
      <c r="C356" s="15">
        <v>1</v>
      </c>
      <c r="D356" s="26">
        <v>0</v>
      </c>
    </row>
    <row r="357" spans="1:4" ht="21.75">
      <c r="A357" s="25"/>
      <c r="B357" s="26"/>
      <c r="C357" s="12" t="s">
        <v>119</v>
      </c>
      <c r="D357" s="26"/>
    </row>
    <row r="358" spans="1:4" ht="10.5">
      <c r="A358" s="25" t="s">
        <v>120</v>
      </c>
      <c r="B358" s="26">
        <v>0</v>
      </c>
      <c r="C358" s="15">
        <v>1</v>
      </c>
      <c r="D358" s="26">
        <v>0</v>
      </c>
    </row>
    <row r="359" spans="1:4" ht="21.75">
      <c r="A359" s="25"/>
      <c r="B359" s="26"/>
      <c r="C359" s="12" t="s">
        <v>121</v>
      </c>
      <c r="D359" s="26"/>
    </row>
    <row r="360" spans="1:4" ht="10.5">
      <c r="A360" s="25" t="s">
        <v>122</v>
      </c>
      <c r="B360" s="26">
        <v>0</v>
      </c>
      <c r="C360" s="15">
        <v>1</v>
      </c>
      <c r="D360" s="26">
        <v>0</v>
      </c>
    </row>
    <row r="361" spans="1:4" ht="10.5">
      <c r="A361" s="25"/>
      <c r="B361" s="26"/>
      <c r="C361" s="12" t="s">
        <v>123</v>
      </c>
      <c r="D361" s="26"/>
    </row>
    <row r="362" spans="1:4" ht="10.5">
      <c r="A362" s="25" t="s">
        <v>124</v>
      </c>
      <c r="B362" s="15">
        <v>1</v>
      </c>
      <c r="C362" s="26">
        <v>0</v>
      </c>
      <c r="D362" s="26">
        <v>0</v>
      </c>
    </row>
    <row r="363" spans="1:4" ht="33">
      <c r="A363" s="25"/>
      <c r="B363" s="15" t="s">
        <v>624</v>
      </c>
      <c r="C363" s="26"/>
      <c r="D363" s="26"/>
    </row>
    <row r="364" spans="1:4" ht="10.5">
      <c r="A364" s="25" t="s">
        <v>125</v>
      </c>
      <c r="B364" s="26">
        <v>0</v>
      </c>
      <c r="C364" s="15">
        <v>1</v>
      </c>
      <c r="D364" s="26">
        <v>0</v>
      </c>
    </row>
    <row r="365" spans="1:4" ht="10.5">
      <c r="A365" s="25"/>
      <c r="B365" s="26"/>
      <c r="C365" s="12" t="s">
        <v>126</v>
      </c>
      <c r="D365" s="26"/>
    </row>
    <row r="366" spans="1:4" ht="10.5">
      <c r="A366" s="25" t="s">
        <v>0</v>
      </c>
      <c r="B366" s="26">
        <v>0</v>
      </c>
      <c r="C366" s="15">
        <v>1</v>
      </c>
      <c r="D366" s="26">
        <v>0</v>
      </c>
    </row>
    <row r="367" spans="1:4" ht="10.5">
      <c r="A367" s="25"/>
      <c r="B367" s="26"/>
      <c r="C367" s="15" t="s">
        <v>625</v>
      </c>
      <c r="D367" s="26"/>
    </row>
    <row r="368" spans="1:4" ht="10.5">
      <c r="A368" s="25" t="s">
        <v>1</v>
      </c>
      <c r="B368" s="15">
        <v>1</v>
      </c>
      <c r="C368" s="26">
        <v>0</v>
      </c>
      <c r="D368" s="26">
        <v>0</v>
      </c>
    </row>
    <row r="369" spans="1:4" ht="21.75">
      <c r="A369" s="25"/>
      <c r="B369" s="15" t="s">
        <v>626</v>
      </c>
      <c r="C369" s="26"/>
      <c r="D369" s="26"/>
    </row>
    <row r="370" spans="1:4" ht="10.5">
      <c r="A370" s="25" t="s">
        <v>2</v>
      </c>
      <c r="B370" s="26">
        <v>0</v>
      </c>
      <c r="C370" s="15">
        <v>1</v>
      </c>
      <c r="D370" s="26">
        <v>0</v>
      </c>
    </row>
    <row r="371" spans="1:4" ht="10.5">
      <c r="A371" s="25"/>
      <c r="B371" s="26"/>
      <c r="C371" s="12" t="s">
        <v>3</v>
      </c>
      <c r="D371" s="26"/>
    </row>
    <row r="372" spans="1:4" ht="10.5">
      <c r="A372" s="25" t="s">
        <v>4</v>
      </c>
      <c r="B372" s="15">
        <v>1</v>
      </c>
      <c r="C372" s="26">
        <v>0</v>
      </c>
      <c r="D372" s="26">
        <v>0</v>
      </c>
    </row>
    <row r="373" spans="1:4" ht="21.75">
      <c r="A373" s="25"/>
      <c r="B373" s="15" t="s">
        <v>627</v>
      </c>
      <c r="C373" s="26"/>
      <c r="D373" s="26"/>
    </row>
    <row r="374" spans="1:4" ht="10.5">
      <c r="A374" s="25" t="s">
        <v>5</v>
      </c>
      <c r="B374" s="15">
        <v>1</v>
      </c>
      <c r="C374" s="26">
        <v>0</v>
      </c>
      <c r="D374" s="26">
        <v>0</v>
      </c>
    </row>
    <row r="375" spans="1:4" ht="33">
      <c r="A375" s="25"/>
      <c r="B375" s="15" t="s">
        <v>628</v>
      </c>
      <c r="C375" s="26"/>
      <c r="D375" s="26"/>
    </row>
    <row r="376" spans="1:4" ht="10.5">
      <c r="A376" s="25" t="s">
        <v>6</v>
      </c>
      <c r="B376" s="26">
        <v>0</v>
      </c>
      <c r="C376" s="15">
        <v>1</v>
      </c>
      <c r="D376" s="26">
        <v>0</v>
      </c>
    </row>
    <row r="377" spans="1:4" ht="21.75">
      <c r="A377" s="25"/>
      <c r="B377" s="26"/>
      <c r="C377" s="15" t="s">
        <v>518</v>
      </c>
      <c r="D377" s="26"/>
    </row>
    <row r="378" spans="1:4" ht="10.5">
      <c r="A378" s="25" t="s">
        <v>7</v>
      </c>
      <c r="B378" s="26">
        <v>0</v>
      </c>
      <c r="C378" s="15">
        <v>1</v>
      </c>
      <c r="D378" s="26">
        <v>0</v>
      </c>
    </row>
    <row r="379" spans="1:4" ht="21.75">
      <c r="A379" s="25"/>
      <c r="B379" s="26"/>
      <c r="C379" s="15" t="s">
        <v>519</v>
      </c>
      <c r="D379" s="26"/>
    </row>
    <row r="380" spans="1:4" ht="10.5">
      <c r="A380" s="25" t="s">
        <v>8</v>
      </c>
      <c r="B380" s="15">
        <v>1</v>
      </c>
      <c r="C380" s="26">
        <v>0</v>
      </c>
      <c r="D380" s="26">
        <v>0</v>
      </c>
    </row>
    <row r="381" spans="1:4" ht="21.75">
      <c r="A381" s="25"/>
      <c r="B381" s="15" t="s">
        <v>520</v>
      </c>
      <c r="C381" s="26"/>
      <c r="D381" s="26"/>
    </row>
    <row r="382" spans="1:4" ht="10.5">
      <c r="A382" s="25" t="s">
        <v>9</v>
      </c>
      <c r="B382" s="26">
        <v>0</v>
      </c>
      <c r="C382" s="15">
        <v>1</v>
      </c>
      <c r="D382" s="26">
        <v>0</v>
      </c>
    </row>
    <row r="383" spans="1:4" ht="21.75">
      <c r="A383" s="25"/>
      <c r="B383" s="26"/>
      <c r="C383" s="12" t="s">
        <v>10</v>
      </c>
      <c r="D383" s="26"/>
    </row>
    <row r="384" spans="1:4" ht="10.5">
      <c r="A384" s="25" t="s">
        <v>11</v>
      </c>
      <c r="B384" s="26">
        <v>0</v>
      </c>
      <c r="C384" s="15">
        <v>1</v>
      </c>
      <c r="D384" s="26">
        <v>0</v>
      </c>
    </row>
    <row r="385" spans="1:4" ht="10.5">
      <c r="A385" s="25"/>
      <c r="B385" s="26"/>
      <c r="C385" s="15" t="s">
        <v>521</v>
      </c>
      <c r="D385" s="26"/>
    </row>
    <row r="386" spans="1:4" ht="10.5">
      <c r="A386" s="25" t="s">
        <v>12</v>
      </c>
      <c r="B386" s="26">
        <v>0</v>
      </c>
      <c r="C386" s="15">
        <v>1</v>
      </c>
      <c r="D386" s="26">
        <v>0</v>
      </c>
    </row>
    <row r="387" spans="1:4" ht="10.5">
      <c r="A387" s="25"/>
      <c r="B387" s="26"/>
      <c r="C387" s="15" t="s">
        <v>522</v>
      </c>
      <c r="D387" s="26"/>
    </row>
    <row r="388" spans="1:4" ht="10.5">
      <c r="A388" s="25" t="s">
        <v>13</v>
      </c>
      <c r="B388" s="15">
        <v>1</v>
      </c>
      <c r="C388" s="26">
        <v>0</v>
      </c>
      <c r="D388" s="26">
        <v>0</v>
      </c>
    </row>
    <row r="389" spans="1:4" ht="21.75">
      <c r="A389" s="25"/>
      <c r="B389" s="15" t="s">
        <v>523</v>
      </c>
      <c r="C389" s="26"/>
      <c r="D389" s="26"/>
    </row>
    <row r="390" spans="1:4" ht="10.5">
      <c r="A390" s="25" t="s">
        <v>14</v>
      </c>
      <c r="B390" s="26">
        <v>0</v>
      </c>
      <c r="C390" s="15">
        <v>1</v>
      </c>
      <c r="D390" s="26">
        <v>0</v>
      </c>
    </row>
    <row r="391" spans="1:4" ht="10.5">
      <c r="A391" s="25"/>
      <c r="B391" s="26"/>
      <c r="C391" s="15" t="s">
        <v>524</v>
      </c>
      <c r="D391" s="26"/>
    </row>
    <row r="392" spans="1:4" ht="10.5">
      <c r="A392" s="25" t="s">
        <v>15</v>
      </c>
      <c r="B392" s="15">
        <v>1</v>
      </c>
      <c r="C392" s="26">
        <v>0</v>
      </c>
      <c r="D392" s="26">
        <v>0</v>
      </c>
    </row>
    <row r="393" spans="1:4" ht="33">
      <c r="A393" s="25"/>
      <c r="B393" s="15" t="s">
        <v>525</v>
      </c>
      <c r="C393" s="26"/>
      <c r="D393" s="26"/>
    </row>
    <row r="394" spans="1:4" ht="10.5">
      <c r="A394" s="25" t="s">
        <v>16</v>
      </c>
      <c r="B394" s="15">
        <v>1</v>
      </c>
      <c r="C394" s="26">
        <v>0</v>
      </c>
      <c r="D394" s="26">
        <v>0</v>
      </c>
    </row>
    <row r="395" spans="1:4" ht="21.75">
      <c r="A395" s="25"/>
      <c r="B395" s="15" t="s">
        <v>526</v>
      </c>
      <c r="C395" s="26"/>
      <c r="D395" s="26"/>
    </row>
    <row r="396" spans="1:4" ht="10.5">
      <c r="A396" s="25" t="s">
        <v>17</v>
      </c>
      <c r="B396" s="26">
        <v>0</v>
      </c>
      <c r="C396" s="15">
        <v>1</v>
      </c>
      <c r="D396" s="26">
        <v>0</v>
      </c>
    </row>
    <row r="397" spans="1:4" ht="10.5">
      <c r="A397" s="25"/>
      <c r="B397" s="26"/>
      <c r="C397" s="12" t="s">
        <v>18</v>
      </c>
      <c r="D397" s="26"/>
    </row>
    <row r="398" spans="1:4" ht="10.5">
      <c r="A398" s="25" t="s">
        <v>19</v>
      </c>
      <c r="B398" s="26">
        <v>0</v>
      </c>
      <c r="C398" s="15" t="s">
        <v>20</v>
      </c>
      <c r="D398" s="26">
        <v>0</v>
      </c>
    </row>
    <row r="399" spans="1:4" ht="21.75">
      <c r="A399" s="25"/>
      <c r="B399" s="26"/>
      <c r="C399" s="15" t="s">
        <v>527</v>
      </c>
      <c r="D399" s="26"/>
    </row>
    <row r="400" spans="1:4" ht="10.5">
      <c r="A400" s="25" t="s">
        <v>21</v>
      </c>
      <c r="B400" s="26">
        <v>0</v>
      </c>
      <c r="C400" s="15">
        <v>1</v>
      </c>
      <c r="D400" s="26">
        <v>0</v>
      </c>
    </row>
    <row r="401" spans="1:4" ht="10.5">
      <c r="A401" s="25"/>
      <c r="B401" s="26"/>
      <c r="C401" s="12" t="s">
        <v>22</v>
      </c>
      <c r="D401" s="26"/>
    </row>
    <row r="402" spans="1:4" ht="10.5">
      <c r="A402" s="25" t="s">
        <v>23</v>
      </c>
      <c r="B402" s="26">
        <v>0</v>
      </c>
      <c r="C402" s="15">
        <v>1</v>
      </c>
      <c r="D402" s="26">
        <v>0</v>
      </c>
    </row>
    <row r="403" spans="1:4" ht="21.75">
      <c r="A403" s="25"/>
      <c r="B403" s="26"/>
      <c r="C403" s="15" t="s">
        <v>528</v>
      </c>
      <c r="D403" s="26"/>
    </row>
    <row r="404" spans="1:4" ht="10.5">
      <c r="A404" s="25" t="s">
        <v>24</v>
      </c>
      <c r="B404" s="26">
        <v>0</v>
      </c>
      <c r="C404" s="15">
        <v>1</v>
      </c>
      <c r="D404" s="26">
        <v>0</v>
      </c>
    </row>
    <row r="405" spans="1:4" ht="21.75">
      <c r="A405" s="25"/>
      <c r="B405" s="26"/>
      <c r="C405" s="12" t="s">
        <v>25</v>
      </c>
      <c r="D405" s="26"/>
    </row>
    <row r="406" spans="1:4" ht="10.5">
      <c r="A406" s="25" t="s">
        <v>26</v>
      </c>
      <c r="B406" s="15">
        <v>1</v>
      </c>
      <c r="C406" s="26">
        <v>0</v>
      </c>
      <c r="D406" s="26">
        <v>0</v>
      </c>
    </row>
    <row r="407" spans="1:4" ht="21.75">
      <c r="A407" s="25"/>
      <c r="B407" s="15" t="s">
        <v>529</v>
      </c>
      <c r="C407" s="26"/>
      <c r="D407" s="26"/>
    </row>
    <row r="408" spans="1:4" ht="10.5">
      <c r="A408" s="25" t="s">
        <v>27</v>
      </c>
      <c r="B408" s="26">
        <v>0</v>
      </c>
      <c r="C408" s="15">
        <v>1</v>
      </c>
      <c r="D408" s="26">
        <v>0</v>
      </c>
    </row>
    <row r="409" spans="1:4" ht="10.5">
      <c r="A409" s="25"/>
      <c r="B409" s="26"/>
      <c r="C409" s="15" t="s">
        <v>530</v>
      </c>
      <c r="D409" s="26"/>
    </row>
    <row r="410" spans="1:4" ht="10.5">
      <c r="A410" s="25" t="s">
        <v>28</v>
      </c>
      <c r="B410" s="15">
        <v>1</v>
      </c>
      <c r="C410" s="26">
        <v>0</v>
      </c>
      <c r="D410" s="26">
        <v>0</v>
      </c>
    </row>
    <row r="411" spans="1:4" ht="21.75">
      <c r="A411" s="25"/>
      <c r="B411" s="15" t="s">
        <v>531</v>
      </c>
      <c r="C411" s="26"/>
      <c r="D411" s="26"/>
    </row>
    <row r="412" spans="1:4" ht="10.5">
      <c r="A412" s="25" t="s">
        <v>29</v>
      </c>
      <c r="B412" s="26">
        <v>0</v>
      </c>
      <c r="C412" s="15">
        <v>1</v>
      </c>
      <c r="D412" s="26">
        <v>0</v>
      </c>
    </row>
    <row r="413" spans="1:4" ht="10.5">
      <c r="A413" s="25"/>
      <c r="B413" s="26"/>
      <c r="C413" s="15" t="s">
        <v>532</v>
      </c>
      <c r="D413" s="26"/>
    </row>
    <row r="414" spans="1:4" ht="10.5">
      <c r="A414" s="25" t="s">
        <v>30</v>
      </c>
      <c r="B414" s="26">
        <v>0</v>
      </c>
      <c r="C414" s="15">
        <v>1</v>
      </c>
      <c r="D414" s="26">
        <v>0</v>
      </c>
    </row>
    <row r="415" spans="1:4" ht="21.75">
      <c r="A415" s="25"/>
      <c r="B415" s="26"/>
      <c r="C415" s="15" t="s">
        <v>533</v>
      </c>
      <c r="D415" s="26"/>
    </row>
    <row r="416" spans="1:4" ht="10.5">
      <c r="A416" s="25" t="s">
        <v>31</v>
      </c>
      <c r="B416" s="26">
        <v>0</v>
      </c>
      <c r="C416" s="15">
        <v>1</v>
      </c>
      <c r="D416" s="26">
        <v>0</v>
      </c>
    </row>
    <row r="417" spans="1:4" ht="10.5">
      <c r="A417" s="25"/>
      <c r="B417" s="26"/>
      <c r="C417" s="15" t="s">
        <v>534</v>
      </c>
      <c r="D417" s="26"/>
    </row>
    <row r="418" spans="1:4" ht="10.5">
      <c r="A418" s="25" t="s">
        <v>32</v>
      </c>
      <c r="B418" s="26">
        <v>0</v>
      </c>
      <c r="C418" s="15">
        <v>1</v>
      </c>
      <c r="D418" s="26">
        <v>0</v>
      </c>
    </row>
    <row r="419" spans="1:4" ht="10.5">
      <c r="A419" s="25"/>
      <c r="B419" s="26"/>
      <c r="C419" s="15" t="s">
        <v>535</v>
      </c>
      <c r="D419" s="26"/>
    </row>
    <row r="420" spans="1:4" ht="10.5">
      <c r="A420" s="25" t="s">
        <v>33</v>
      </c>
      <c r="B420" s="15">
        <v>1</v>
      </c>
      <c r="C420" s="26">
        <v>0</v>
      </c>
      <c r="D420" s="26">
        <v>0</v>
      </c>
    </row>
    <row r="421" spans="1:4" ht="21.75">
      <c r="A421" s="25"/>
      <c r="B421" s="15" t="s">
        <v>536</v>
      </c>
      <c r="C421" s="26"/>
      <c r="D421" s="26"/>
    </row>
    <row r="422" spans="1:4" ht="10.5">
      <c r="A422" s="25" t="s">
        <v>34</v>
      </c>
      <c r="B422" s="15">
        <v>1</v>
      </c>
      <c r="C422" s="26">
        <v>0</v>
      </c>
      <c r="D422" s="26">
        <v>0</v>
      </c>
    </row>
    <row r="423" spans="1:4" ht="21.75">
      <c r="A423" s="25"/>
      <c r="B423" s="15" t="s">
        <v>537</v>
      </c>
      <c r="C423" s="26"/>
      <c r="D423" s="26"/>
    </row>
    <row r="424" spans="1:4" ht="10.5">
      <c r="A424" s="25" t="s">
        <v>35</v>
      </c>
      <c r="B424" s="15">
        <v>1</v>
      </c>
      <c r="C424" s="26">
        <v>0</v>
      </c>
      <c r="D424" s="26">
        <v>0</v>
      </c>
    </row>
    <row r="425" spans="1:4" ht="33">
      <c r="A425" s="25"/>
      <c r="B425" s="15" t="s">
        <v>538</v>
      </c>
      <c r="C425" s="26"/>
      <c r="D425" s="26"/>
    </row>
    <row r="426" spans="1:4" ht="10.5">
      <c r="A426" s="14" t="s">
        <v>36</v>
      </c>
      <c r="B426" s="15">
        <v>1</v>
      </c>
      <c r="C426" s="26">
        <v>0</v>
      </c>
      <c r="D426" s="26">
        <v>0</v>
      </c>
    </row>
    <row r="427" spans="1:4" ht="21.75">
      <c r="A427" s="11" t="s">
        <v>37</v>
      </c>
      <c r="B427" s="15" t="s">
        <v>539</v>
      </c>
      <c r="C427" s="26"/>
      <c r="D427" s="26"/>
    </row>
    <row r="428" spans="1:4" ht="10.5">
      <c r="A428" s="14" t="s">
        <v>38</v>
      </c>
      <c r="B428" s="15"/>
      <c r="C428" s="26"/>
      <c r="D428" s="26"/>
    </row>
    <row r="429" spans="1:4" ht="10.5">
      <c r="A429" s="25" t="s">
        <v>39</v>
      </c>
      <c r="B429" s="15">
        <v>1</v>
      </c>
      <c r="C429" s="26">
        <v>0</v>
      </c>
      <c r="D429" s="26">
        <v>0</v>
      </c>
    </row>
    <row r="430" spans="1:4" ht="21.75">
      <c r="A430" s="25"/>
      <c r="B430" s="15" t="s">
        <v>540</v>
      </c>
      <c r="C430" s="26"/>
      <c r="D430" s="26"/>
    </row>
    <row r="431" spans="1:4" ht="10.5">
      <c r="A431" s="25" t="s">
        <v>40</v>
      </c>
      <c r="B431" s="15" t="s">
        <v>41</v>
      </c>
      <c r="C431" s="26">
        <v>0</v>
      </c>
      <c r="D431" s="26">
        <v>0</v>
      </c>
    </row>
    <row r="432" spans="1:4" ht="21.75">
      <c r="A432" s="25"/>
      <c r="B432" s="15" t="s">
        <v>541</v>
      </c>
      <c r="C432" s="26"/>
      <c r="D432" s="26"/>
    </row>
    <row r="433" spans="1:4" ht="10.5">
      <c r="A433" s="25" t="s">
        <v>42</v>
      </c>
      <c r="B433" s="15">
        <v>1</v>
      </c>
      <c r="C433" s="26">
        <v>0</v>
      </c>
      <c r="D433" s="26">
        <v>0</v>
      </c>
    </row>
    <row r="434" spans="1:4" ht="21.75">
      <c r="A434" s="25"/>
      <c r="B434" s="15" t="s">
        <v>542</v>
      </c>
      <c r="C434" s="26"/>
      <c r="D434" s="26"/>
    </row>
    <row r="435" spans="1:4" ht="10.5">
      <c r="A435" s="25" t="s">
        <v>43</v>
      </c>
      <c r="B435" s="15" t="s">
        <v>41</v>
      </c>
      <c r="C435" s="26">
        <v>0</v>
      </c>
      <c r="D435" s="26">
        <v>0</v>
      </c>
    </row>
    <row r="436" spans="1:4" ht="21.75">
      <c r="A436" s="25"/>
      <c r="B436" s="15" t="s">
        <v>543</v>
      </c>
      <c r="C436" s="26"/>
      <c r="D436" s="26"/>
    </row>
    <row r="437" spans="1:4" ht="10.5">
      <c r="A437" s="25" t="s">
        <v>44</v>
      </c>
      <c r="B437" s="15" t="s">
        <v>41</v>
      </c>
      <c r="C437" s="26">
        <v>0</v>
      </c>
      <c r="D437" s="26">
        <v>0</v>
      </c>
    </row>
    <row r="438" spans="1:4" ht="21.75">
      <c r="A438" s="25"/>
      <c r="B438" s="15" t="s">
        <v>544</v>
      </c>
      <c r="C438" s="26"/>
      <c r="D438" s="26"/>
    </row>
    <row r="439" spans="1:4" ht="10.5">
      <c r="A439" s="25" t="s">
        <v>45</v>
      </c>
      <c r="B439" s="15" t="s">
        <v>41</v>
      </c>
      <c r="C439" s="26">
        <v>0</v>
      </c>
      <c r="D439" s="26">
        <v>0</v>
      </c>
    </row>
    <row r="440" spans="1:4" ht="21.75">
      <c r="A440" s="25"/>
      <c r="B440" s="15" t="s">
        <v>545</v>
      </c>
      <c r="C440" s="26"/>
      <c r="D440" s="26"/>
    </row>
  </sheetData>
  <mergeCells count="333">
    <mergeCell ref="A7:A16"/>
    <mergeCell ref="A17:A24"/>
    <mergeCell ref="A25:A30"/>
    <mergeCell ref="A31:A37"/>
    <mergeCell ref="A38:A43"/>
    <mergeCell ref="A44:A51"/>
    <mergeCell ref="A52:A57"/>
    <mergeCell ref="A58:A62"/>
    <mergeCell ref="A63:A68"/>
    <mergeCell ref="A69:A74"/>
    <mergeCell ref="A75:A78"/>
    <mergeCell ref="A79:A82"/>
    <mergeCell ref="A83:A87"/>
    <mergeCell ref="A88:A94"/>
    <mergeCell ref="A95:A99"/>
    <mergeCell ref="A100:A103"/>
    <mergeCell ref="A104:A107"/>
    <mergeCell ref="A108:A113"/>
    <mergeCell ref="A114:A119"/>
    <mergeCell ref="A120:A124"/>
    <mergeCell ref="A125:A129"/>
    <mergeCell ref="A130:A134"/>
    <mergeCell ref="A135:A137"/>
    <mergeCell ref="A138:A141"/>
    <mergeCell ref="A142:A145"/>
    <mergeCell ref="A146:A149"/>
    <mergeCell ref="A150:A153"/>
    <mergeCell ref="A154:A156"/>
    <mergeCell ref="A157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7"/>
    <mergeCell ref="D182:D187"/>
    <mergeCell ref="A188:A193"/>
    <mergeCell ref="D188:D193"/>
    <mergeCell ref="A194:A196"/>
    <mergeCell ref="D194:D196"/>
    <mergeCell ref="A197:A200"/>
    <mergeCell ref="A201:A204"/>
    <mergeCell ref="D201:D204"/>
    <mergeCell ref="A205:A208"/>
    <mergeCell ref="D205:D208"/>
    <mergeCell ref="A209:A211"/>
    <mergeCell ref="D209:D211"/>
    <mergeCell ref="A212:A214"/>
    <mergeCell ref="D212:D214"/>
    <mergeCell ref="A215:A216"/>
    <mergeCell ref="D215:D216"/>
    <mergeCell ref="A217:A218"/>
    <mergeCell ref="D217:D218"/>
    <mergeCell ref="A219:A220"/>
    <mergeCell ref="D219:D220"/>
    <mergeCell ref="A221:A222"/>
    <mergeCell ref="D221:D222"/>
    <mergeCell ref="A223:A224"/>
    <mergeCell ref="D223:D224"/>
    <mergeCell ref="A225:A226"/>
    <mergeCell ref="D225:D226"/>
    <mergeCell ref="A227:A233"/>
    <mergeCell ref="C227:C233"/>
    <mergeCell ref="D227:D233"/>
    <mergeCell ref="A234:A239"/>
    <mergeCell ref="C234:C239"/>
    <mergeCell ref="D234:D239"/>
    <mergeCell ref="A240:A243"/>
    <mergeCell ref="C240:C243"/>
    <mergeCell ref="D240:D243"/>
    <mergeCell ref="A244:A247"/>
    <mergeCell ref="C244:C247"/>
    <mergeCell ref="D244:D247"/>
    <mergeCell ref="A248:A250"/>
    <mergeCell ref="B248:B250"/>
    <mergeCell ref="D248:D250"/>
    <mergeCell ref="A251:A253"/>
    <mergeCell ref="B251:B253"/>
    <mergeCell ref="D251:D253"/>
    <mergeCell ref="A254:A256"/>
    <mergeCell ref="B254:B256"/>
    <mergeCell ref="D254:D256"/>
    <mergeCell ref="A257:A259"/>
    <mergeCell ref="B257:B259"/>
    <mergeCell ref="D257:D259"/>
    <mergeCell ref="A260:A262"/>
    <mergeCell ref="C260:C262"/>
    <mergeCell ref="D260:D262"/>
    <mergeCell ref="A263:A265"/>
    <mergeCell ref="B263:B265"/>
    <mergeCell ref="D263:D265"/>
    <mergeCell ref="A266:A268"/>
    <mergeCell ref="B266:B268"/>
    <mergeCell ref="D266:D268"/>
    <mergeCell ref="A269:A271"/>
    <mergeCell ref="C269:C271"/>
    <mergeCell ref="D269:D271"/>
    <mergeCell ref="A272:A274"/>
    <mergeCell ref="B272:B274"/>
    <mergeCell ref="D272:D274"/>
    <mergeCell ref="A275:A277"/>
    <mergeCell ref="B275:B277"/>
    <mergeCell ref="D275:D277"/>
    <mergeCell ref="A278:A280"/>
    <mergeCell ref="B278:B280"/>
    <mergeCell ref="D278:D280"/>
    <mergeCell ref="A281:A283"/>
    <mergeCell ref="B281:B283"/>
    <mergeCell ref="D281:D283"/>
    <mergeCell ref="A284:A286"/>
    <mergeCell ref="B284:B286"/>
    <mergeCell ref="D284:D286"/>
    <mergeCell ref="A287:A289"/>
    <mergeCell ref="C287:C289"/>
    <mergeCell ref="D287:D289"/>
    <mergeCell ref="A290:A292"/>
    <mergeCell ref="B290:B292"/>
    <mergeCell ref="D290:D292"/>
    <mergeCell ref="A293:A295"/>
    <mergeCell ref="B293:B295"/>
    <mergeCell ref="D293:D295"/>
    <mergeCell ref="A296:A298"/>
    <mergeCell ref="B296:B298"/>
    <mergeCell ref="D296:D298"/>
    <mergeCell ref="A299:A301"/>
    <mergeCell ref="B299:B301"/>
    <mergeCell ref="D299:D301"/>
    <mergeCell ref="A302:A304"/>
    <mergeCell ref="C302:C304"/>
    <mergeCell ref="D302:D304"/>
    <mergeCell ref="A305:A307"/>
    <mergeCell ref="C305:C307"/>
    <mergeCell ref="D305:D307"/>
    <mergeCell ref="A308:A310"/>
    <mergeCell ref="C308:C310"/>
    <mergeCell ref="D308:D310"/>
    <mergeCell ref="A311:A313"/>
    <mergeCell ref="C311:C313"/>
    <mergeCell ref="D311:D313"/>
    <mergeCell ref="A314:A315"/>
    <mergeCell ref="B314:B315"/>
    <mergeCell ref="D314:D315"/>
    <mergeCell ref="A316:A317"/>
    <mergeCell ref="C316:C317"/>
    <mergeCell ref="D316:D317"/>
    <mergeCell ref="A318:A319"/>
    <mergeCell ref="C318:C319"/>
    <mergeCell ref="D318:D319"/>
    <mergeCell ref="A320:A321"/>
    <mergeCell ref="C320:C321"/>
    <mergeCell ref="D320:D321"/>
    <mergeCell ref="A322:A323"/>
    <mergeCell ref="B322:B323"/>
    <mergeCell ref="D322:D323"/>
    <mergeCell ref="A324:A325"/>
    <mergeCell ref="C324:C325"/>
    <mergeCell ref="D324:D325"/>
    <mergeCell ref="A326:A327"/>
    <mergeCell ref="C326:C327"/>
    <mergeCell ref="D326:D327"/>
    <mergeCell ref="A328:A329"/>
    <mergeCell ref="C328:C329"/>
    <mergeCell ref="D328:D329"/>
    <mergeCell ref="A330:A331"/>
    <mergeCell ref="C330:C331"/>
    <mergeCell ref="D330:D331"/>
    <mergeCell ref="A332:A333"/>
    <mergeCell ref="B332:B333"/>
    <mergeCell ref="D332:D333"/>
    <mergeCell ref="A334:A335"/>
    <mergeCell ref="B334:B335"/>
    <mergeCell ref="D334:D335"/>
    <mergeCell ref="A336:A337"/>
    <mergeCell ref="B336:B337"/>
    <mergeCell ref="D336:D337"/>
    <mergeCell ref="A338:A339"/>
    <mergeCell ref="B338:B339"/>
    <mergeCell ref="D338:D339"/>
    <mergeCell ref="A340:A341"/>
    <mergeCell ref="B340:B341"/>
    <mergeCell ref="D340:D341"/>
    <mergeCell ref="A342:A343"/>
    <mergeCell ref="B342:B343"/>
    <mergeCell ref="D342:D343"/>
    <mergeCell ref="A344:A345"/>
    <mergeCell ref="B344:B345"/>
    <mergeCell ref="D344:D345"/>
    <mergeCell ref="A346:A347"/>
    <mergeCell ref="C346:C347"/>
    <mergeCell ref="D346:D347"/>
    <mergeCell ref="A348:A349"/>
    <mergeCell ref="C348:C349"/>
    <mergeCell ref="D348:D349"/>
    <mergeCell ref="A350:A351"/>
    <mergeCell ref="C350:C351"/>
    <mergeCell ref="D350:D351"/>
    <mergeCell ref="A352:A353"/>
    <mergeCell ref="B352:B353"/>
    <mergeCell ref="D352:D353"/>
    <mergeCell ref="A354:A355"/>
    <mergeCell ref="C354:C355"/>
    <mergeCell ref="D354:D355"/>
    <mergeCell ref="A356:A357"/>
    <mergeCell ref="B356:B357"/>
    <mergeCell ref="D356:D357"/>
    <mergeCell ref="A358:A359"/>
    <mergeCell ref="B358:B359"/>
    <mergeCell ref="D358:D359"/>
    <mergeCell ref="A360:A361"/>
    <mergeCell ref="B360:B361"/>
    <mergeCell ref="D360:D361"/>
    <mergeCell ref="A362:A363"/>
    <mergeCell ref="C362:C363"/>
    <mergeCell ref="D362:D363"/>
    <mergeCell ref="A364:A365"/>
    <mergeCell ref="B364:B365"/>
    <mergeCell ref="D364:D365"/>
    <mergeCell ref="A366:A367"/>
    <mergeCell ref="B366:B367"/>
    <mergeCell ref="D366:D367"/>
    <mergeCell ref="A368:A369"/>
    <mergeCell ref="C368:C369"/>
    <mergeCell ref="D368:D369"/>
    <mergeCell ref="A370:A371"/>
    <mergeCell ref="B370:B371"/>
    <mergeCell ref="D370:D371"/>
    <mergeCell ref="A372:A373"/>
    <mergeCell ref="C372:C373"/>
    <mergeCell ref="D372:D373"/>
    <mergeCell ref="A374:A375"/>
    <mergeCell ref="C374:C375"/>
    <mergeCell ref="D374:D375"/>
    <mergeCell ref="A376:A377"/>
    <mergeCell ref="B376:B377"/>
    <mergeCell ref="D376:D377"/>
    <mergeCell ref="A378:A379"/>
    <mergeCell ref="B378:B379"/>
    <mergeCell ref="D378:D379"/>
    <mergeCell ref="A380:A381"/>
    <mergeCell ref="C380:C381"/>
    <mergeCell ref="D380:D381"/>
    <mergeCell ref="A382:A383"/>
    <mergeCell ref="B382:B383"/>
    <mergeCell ref="D382:D383"/>
    <mergeCell ref="A384:A385"/>
    <mergeCell ref="B384:B385"/>
    <mergeCell ref="D384:D385"/>
    <mergeCell ref="A386:A387"/>
    <mergeCell ref="B386:B387"/>
    <mergeCell ref="D386:D387"/>
    <mergeCell ref="A388:A389"/>
    <mergeCell ref="C388:C389"/>
    <mergeCell ref="D388:D389"/>
    <mergeCell ref="A390:A391"/>
    <mergeCell ref="B390:B391"/>
    <mergeCell ref="D390:D391"/>
    <mergeCell ref="A392:A393"/>
    <mergeCell ref="C392:C393"/>
    <mergeCell ref="D392:D393"/>
    <mergeCell ref="A394:A395"/>
    <mergeCell ref="C394:C395"/>
    <mergeCell ref="D394:D395"/>
    <mergeCell ref="A396:A397"/>
    <mergeCell ref="B396:B397"/>
    <mergeCell ref="D396:D397"/>
    <mergeCell ref="A398:A399"/>
    <mergeCell ref="B398:B399"/>
    <mergeCell ref="D398:D399"/>
    <mergeCell ref="A400:A401"/>
    <mergeCell ref="B400:B401"/>
    <mergeCell ref="D400:D401"/>
    <mergeCell ref="A402:A403"/>
    <mergeCell ref="B402:B403"/>
    <mergeCell ref="D402:D403"/>
    <mergeCell ref="A404:A405"/>
    <mergeCell ref="B404:B405"/>
    <mergeCell ref="D404:D405"/>
    <mergeCell ref="A406:A407"/>
    <mergeCell ref="C406:C407"/>
    <mergeCell ref="D406:D407"/>
    <mergeCell ref="A408:A409"/>
    <mergeCell ref="B408:B409"/>
    <mergeCell ref="D408:D409"/>
    <mergeCell ref="A410:A411"/>
    <mergeCell ref="C410:C411"/>
    <mergeCell ref="D410:D411"/>
    <mergeCell ref="A412:A413"/>
    <mergeCell ref="B412:B413"/>
    <mergeCell ref="D412:D413"/>
    <mergeCell ref="A414:A415"/>
    <mergeCell ref="B414:B415"/>
    <mergeCell ref="D414:D415"/>
    <mergeCell ref="A416:A417"/>
    <mergeCell ref="B416:B417"/>
    <mergeCell ref="D416:D417"/>
    <mergeCell ref="A418:A419"/>
    <mergeCell ref="B418:B419"/>
    <mergeCell ref="D418:D419"/>
    <mergeCell ref="A420:A421"/>
    <mergeCell ref="C420:C421"/>
    <mergeCell ref="D420:D421"/>
    <mergeCell ref="A422:A423"/>
    <mergeCell ref="C422:C423"/>
    <mergeCell ref="D422:D423"/>
    <mergeCell ref="A424:A425"/>
    <mergeCell ref="C424:C425"/>
    <mergeCell ref="D424:D425"/>
    <mergeCell ref="C426:C428"/>
    <mergeCell ref="D426:D428"/>
    <mergeCell ref="A429:A430"/>
    <mergeCell ref="C429:C430"/>
    <mergeCell ref="D429:D430"/>
    <mergeCell ref="A431:A432"/>
    <mergeCell ref="C431:C432"/>
    <mergeCell ref="D431:D432"/>
    <mergeCell ref="A433:A434"/>
    <mergeCell ref="C433:C434"/>
    <mergeCell ref="D433:D434"/>
    <mergeCell ref="A435:A436"/>
    <mergeCell ref="C435:C436"/>
    <mergeCell ref="D435:D436"/>
    <mergeCell ref="A437:A438"/>
    <mergeCell ref="C437:C438"/>
    <mergeCell ref="D437:D438"/>
    <mergeCell ref="A439:A440"/>
    <mergeCell ref="C439:C440"/>
    <mergeCell ref="D439:D440"/>
  </mergeCells>
  <hyperlinks>
    <hyperlink ref="B6" r:id="rId1" display="http://worldcon.org/hugos.html"/>
    <hyperlink ref="C6" r:id="rId2" display="http://www.sfwa.org/awards/"/>
    <hyperlink ref="D6" r:id="rId3" display="http://www.nicholaswhyte.info/sf/nebhug.htm"/>
    <hyperlink ref="B8" r:id="rId4" display="http://www.nicholaswhyte.info/sf/fw.htm"/>
    <hyperlink ref="B10" r:id="rId5" display="http://www.nicholaswhyte.info/sf/doom.htm"/>
    <hyperlink ref="B11" r:id="rId6" display="http://www.nicholaswhyte.info/sf/etq.htm"/>
    <hyperlink ref="C8" r:id="rId7" display="http://www.nicholaswhyte.info/sf/fw.htm"/>
    <hyperlink ref="C12" r:id="rId8" display="http://www.nicholaswhyte.info/sf/doom.htm"/>
    <hyperlink ref="C13" r:id="rId9" display="http://www.nicholaswhyte.info/sf/etq.htm"/>
    <hyperlink ref="D9" r:id="rId10" display="http://www.nicholaswhyte.info/sf/hn3.htm#last"/>
    <hyperlink ref="B22" r:id="rId11" display="http://www.nicholaswhyte.info/sf/goatsong.htm"/>
    <hyperlink ref="C19" r:id="rId12" display="http://www.nicholaswhyte.info/sf/goatsong.htm"/>
    <hyperlink ref="D18" r:id="rId13" display="http://www.nicholaswhyte.info/sf/hn1.htm#queen"/>
    <hyperlink ref="D20" r:id="rId14" display="http://www.nicholaswhyte.info/sf/hn2.htm#sat"/>
    <hyperlink ref="B26" r:id="rId15" display="http://www.nicholaswhyte.info/sf/forwar.htm"/>
    <hyperlink ref="B29" r:id="rId16" display="http://home.earthlink.net/~haldeman/story1.html"/>
    <hyperlink ref="B30" r:id="rId17" display="http://www.nicholaswhyte.info/sf/forpeace.htm"/>
    <hyperlink ref="C26" r:id="rId18" display="http://www.nicholaswhyte.info/sf/forwar.htm"/>
    <hyperlink ref="C29" r:id="rId19" display="http://www.nicholaswhyte.info/sf/forpeace.htm"/>
    <hyperlink ref="D27" r:id="rId20" display="http://www.nicholaswhyte.info/sf/hn3.htm#hem"/>
    <hyperlink ref="B34" r:id="rId21" display="http://www.nicholaswhyte.info/sf/gonna.htm"/>
    <hyperlink ref="B37" r:id="rId22" display="http://www.nicholaswhyte.info/sf/ctz.htm"/>
    <hyperlink ref="C32" r:id="rId23" display="http://www.nicholaswhyte.info/sf/gonna.htm"/>
    <hyperlink ref="C34" r:id="rId24" display="http://www.nicholaswhyte.info/sf/ctz.htm"/>
    <hyperlink ref="D33" r:id="rId25" display="http://www.nicholaswhyte.info/sf/hn1.htm#ill"/>
    <hyperlink ref="B42" r:id="rId26" display="http://www.nicholaswhyte.info/sf/disp.htm"/>
    <hyperlink ref="C40" r:id="rId27" display="http://www.nicholaswhyte.info/sf/disp.htm"/>
    <hyperlink ref="C41" r:id="rId28" display="http://www.fictionwise.com/servlet/mw?t=book.htm&amp;bookid=881&amp;id=8474"/>
    <hyperlink ref="D39" r:id="rId29" display="http://www.nicholaswhyte.info/sf/hn1.htm#left"/>
    <hyperlink ref="B45" r:id="rId30" display="http://www.fictionwise.com/servlet/mw?t=book.htm&amp;bookid=308&amp;id=8474"/>
    <hyperlink ref="B51" r:id="rId31" display="http://harlanellison.com/iwrite/paladin.htm"/>
    <hyperlink ref="C45" r:id="rId32" display="http://www.fictionwise.com/servlet/mw?t=book.htm&amp;bookid=308&amp;id=8474"/>
    <hyperlink ref="D45" r:id="rId33" display="http://www.nicholaswhyte.info/sf/hn1.htm#repent"/>
    <hyperlink ref="D46" r:id="rId34" display="http://www.nicholaswhyte.info/sf/hn2.htm#jeff"/>
    <hyperlink ref="B55" r:id="rId35" display="http://www.fictionwise.com/servlet/mw?t=book.htm&amp;bookid=1196&amp;id=8474"/>
    <hyperlink ref="D53" r:id="rId36" display="http://www.nicholaswhyte.info/sf/hn3.htm#moun"/>
    <hyperlink ref="D54" r:id="rId37" display="http://www.nicholaswhyte.info/sf/hn3.htm#pos"/>
    <hyperlink ref="B62" r:id="rId38" display="http://www.nicholaswhyte.info/sf/founp.htm"/>
    <hyperlink ref="C61" r:id="rId39" display="http://www.nicholaswhyte.info/sf/founp.htm"/>
    <hyperlink ref="D59" r:id="rId40" display="http://www.nicholaswhyte.info/sf/hn1.htm#rend"/>
    <hyperlink ref="B64" r:id="rId41" display="http://www.nicholaswhyte.info/sf/bmu.htm"/>
    <hyperlink ref="C64" r:id="rId42" display="http://www.nicholaswhyte.info/sf/bmu.htm"/>
    <hyperlink ref="C68" r:id="rId43" display="http://www.nicholaswhyte.info/sf/beadar.htm"/>
    <hyperlink ref="D65" r:id="rId44" display="http://www.nicholaswhyte.info/sf/hn3.htm#tang"/>
    <hyperlink ref="B71" r:id="rId45" display="http://www.nicholaswhyte.info/sf/gods.htm"/>
    <hyperlink ref="B72" r:id="rId46" display="http://www.nicholaswhyte.info/sf/tbm.htm"/>
    <hyperlink ref="B74" r:id="rId47" display="http://www.fictionwise.com/servlet/mw?t=book.htm&amp;bookid=734&amp;id=8474"/>
    <hyperlink ref="C70" r:id="rId48" display="http://www.nicholaswhyte.info/sf/gods.htm"/>
    <hyperlink ref="C71" r:id="rId49" display="http://www.nicholaswhyte.info/sf/tbm.htm"/>
    <hyperlink ref="B76" r:id="rId50" display="http://www.nicholaswhyte.info/sf/amgods.htm"/>
    <hyperlink ref="C76" r:id="rId51" display="http://www.nicholaswhyte.info/sf/amgods.htm"/>
    <hyperlink ref="D77" r:id="rId52" display="http://www.nicholaswhyte.info/sf/hn3.htm#coraline"/>
    <hyperlink ref="B80" r:id="rId53" display="http://www.nicholaswhyte.info/sf/ender.htm"/>
    <hyperlink ref="C80" r:id="rId54" display="http://www.nicholaswhyte.info/sf/ender.htm"/>
    <hyperlink ref="D81" r:id="rId55" display="http://www.nicholaswhyte.info/sf/hn3.htm#speak"/>
    <hyperlink ref="D84" r:id="rId56" display="http://www.nicholaswhyte.info/sf/hn2.htm#pers"/>
    <hyperlink ref="D85" r:id="rId57" display="http://www.nicholaswhyte.info/sf/hn3.htm#press"/>
    <hyperlink ref="D89" r:id="rId58" display="http://www.nicholaswhyte.info/sf/hn1.htm#home"/>
    <hyperlink ref="B97" r:id="rId59" display="http://www.fictionwise.com/servlet/mw?t=book.htm&amp;bookid=746&amp;id=8474"/>
    <hyperlink ref="C96" r:id="rId60" display="http://www.fictionwise.com/servlet/mw?t=book.htm&amp;bookid=746&amp;id=8474"/>
    <hyperlink ref="D96" r:id="rId61" display="http://www.nicholaswhyte.info/sf/hn2.htm#sand"/>
    <hyperlink ref="B102" r:id="rId62" display="http://www.nicholaswhyte.info/sf/gateway.htm"/>
    <hyperlink ref="C102" r:id="rId63" display="http://www.nicholaswhyte.info/sf/gateway.htm"/>
    <hyperlink ref="D105" r:id="rId64" display="http://www.nicholaswhyte.info/sf/hn2.htm#houston"/>
    <hyperlink ref="B109" r:id="rId65" display="http://www.fictionwise.com/servlet/mw?t=book.htm&amp;bookid=17&amp;id=8474"/>
    <hyperlink ref="B110" r:id="rId66" display="http://www.fictionwise.com/servlet/mw?t=book.htm&amp;bookid=20&amp;id=8474"/>
    <hyperlink ref="B111" r:id="rId67" display="http://www.fictionwise.com/servlet/mw?t=book.htm&amp;bookid=24&amp;id=8474"/>
    <hyperlink ref="B112" r:id="rId68" display="http://www.fictionwise.com/servlet/mw?t=book.htm&amp;bookid=12&amp;id=8474"/>
    <hyperlink ref="B113" r:id="rId69" display="http://www.asimovs.com/_issue_0501/travelswithmycats.shtml"/>
    <hyperlink ref="C109" r:id="rId70" display="http://www.fictionwise.com/servlet/mw?t=book.htm&amp;bookid=24&amp;id=8474"/>
    <hyperlink ref="D109" r:id="rId71" display="http://www.nicholaswhyte.info/sf/hn3.htm#seven"/>
    <hyperlink ref="B115" r:id="rId72" display="http://www.fictionwise.com/servlet/mw?t=book.htm&amp;bookid=445&amp;id=8474"/>
    <hyperlink ref="B117" r:id="rId73" display="http://www.fictionwise.com/servlet/mw?t=book.htm&amp;bookid=444&amp;id=8474"/>
    <hyperlink ref="B118" r:id="rId74" display="http://www.fictionwise.com/servlet/mw?t=book.htm&amp;bookid=635&amp;id=8474"/>
    <hyperlink ref="B119" r:id="rId75" display="http://www.fictionwise.com/servlet/mw?t=book.htm&amp;bookid=747&amp;id=8474"/>
    <hyperlink ref="D115" r:id="rId76" display="http://www.nicholaswhyte.info/sf/hn1.htm#ring"/>
    <hyperlink ref="C121" r:id="rId77" display="http://www.fictionwise.com/servlet/mw?t=book.htm&amp;bookid=67&amp;id=8474"/>
    <hyperlink ref="C123" r:id="rId78" display="http://www.fictionwise.com/servlet/mw?t=book.htm&amp;bookid=68&amp;id=8474"/>
    <hyperlink ref="B126" r:id="rId79" display="http://www.nicholaswhyte.info/sf/hell.htm"/>
    <hyperlink ref="C128" r:id="rId80" display="http://www.nicholaswhyte.info/sf/hell.htm"/>
    <hyperlink ref="D131" r:id="rId81" display="http://www.nicholaswhyte.info/sf/hn1.htm#time"/>
    <hyperlink ref="D139" r:id="rId82" display="http://www.nicholaswhyte.info/sf/hn2.htm#start"/>
    <hyperlink ref="D143" r:id="rId83" display="http://www.nicholaswhyte.info/sf/hn2.htm#grot"/>
    <hyperlink ref="B147" r:id="rId84" display="http://www.nicholaswhyte.info/sf/dream.htm"/>
    <hyperlink ref="C147" r:id="rId85" display="http://www.alexlit.com/shopping/Details.taf?ItemCode=STX6"/>
    <hyperlink ref="C148" r:id="rId86" display="http://www.nicholaswhyte.info/sf/dream.htm"/>
    <hyperlink ref="B153" r:id="rId87" display="http://www.baen.com/chapters/W200011/0671319744___1.htm"/>
    <hyperlink ref="D151" r:id="rId88" display="http://www.nicholaswhyte.info/sf/hn2.htm#stard"/>
    <hyperlink ref="B155" r:id="rId89" display="http://www.nicholaswhyte.info/sf/bdf.htm"/>
    <hyperlink ref="C155" r:id="rId90" display="http://www.nicholaswhyte.info/sf/bdf.htm"/>
    <hyperlink ref="D158" r:id="rId91" display="http://www.nicholaswhyte.info/sf/hn1.htm#lastcastle"/>
    <hyperlink ref="D161" r:id="rId92" display="http://www.nicholaswhyte.info/sf/hn3#2h"/>
    <hyperlink ref="B163" r:id="rId93" display="http://www.fictionwise.com/servlet/mw?t=book.htm&amp;bookid=649&amp;id=8474"/>
    <hyperlink ref="C163" r:id="rId94" display="http://www.fictionwise.com/servlet/mw?t=book.htm&amp;bookid=649&amp;id=8474"/>
    <hyperlink ref="D163" r:id="rId95" display="http://www.nicholaswhyte.info/sf/hn3.htm#ultimate"/>
    <hyperlink ref="B165" r:id="rId96" display="http://www.gerrold.com/martian.htm"/>
    <hyperlink ref="C165" r:id="rId97" display="http://www.gerrold.com/martian.htm"/>
    <hyperlink ref="D165" r:id="rId98" display="http://www.nicholaswhyte.info/sf/hn3.htm#mart"/>
    <hyperlink ref="B169" r:id="rId99" display="http://www.fictionwise.com/servlet/mw?t=book.htm&amp;bookid=442&amp;id=8474"/>
    <hyperlink ref="C169" r:id="rId100" display="http://www.fictionwise.com/servlet/mw?t=book.htm&amp;bookid=442&amp;id=8474"/>
    <hyperlink ref="D169" r:id="rId101" display="http://www.nicholaswhyte.info/sf/hn3.htm#schr"/>
    <hyperlink ref="D171" r:id="rId102" display="http://www.nicholaswhyte.info/sf/hn2.htm#neur"/>
    <hyperlink ref="B173" r:id="rId103" display="http://www.nicholaswhyte.info/sf/enem.htm"/>
    <hyperlink ref="C173" r:id="rId104" display="http://www.nicholaswhyte.info/sf/enem.htm"/>
    <hyperlink ref="D175" r:id="rId105" display="http://www.nicholaswhyte.info/sf/hn2.htm#stard"/>
    <hyperlink ref="D177" r:id="rId106" display="http://www.nicholaswhyte.info/sf/hn1.htm#slow"/>
    <hyperlink ref="B179" r:id="rId107" display="http://www.nicholaswhyte.info/sf/dune.htm"/>
    <hyperlink ref="C179" r:id="rId108" display="http://www.nicholaswhyte.info/sf/dune.htm"/>
    <hyperlink ref="B181" r:id="rId109" display="http://www.nicholaswhyte.info/sf/ffa.htm"/>
    <hyperlink ref="C181" r:id="rId110" display="http://www.nicholaswhyte.info/sf/ffa.htm"/>
    <hyperlink ref="D181" r:id="rId111" display="http://www.nicholaswhyte.info/sf/hn1.htm#ffa"/>
    <hyperlink ref="B183" r:id="rId112" display="http://www.fictionwise.com/servlet/mw?t=book.htm&amp;bookid=1150&amp;id=8474"/>
    <hyperlink ref="B184" r:id="rId113" display="http://www.fictionwise.com/servlet/mw?t=book.htm&amp;bookid=430&amp;id=8474"/>
    <hyperlink ref="B185" r:id="rId114" display="http://www.fictionwise.com/servlet/mw?t=book.htm&amp;bookid=9&amp;id=8474"/>
    <hyperlink ref="C183" r:id="rId115" display="http://www.fictionwise.com/servlet/mw?t=book.htm&amp;bookid=395&amp;id=8474"/>
    <hyperlink ref="C186" r:id="rId116" display="http://www.fictionwise.com/servlet/mw?t=book.htm&amp;bookid=401&amp;id=8474"/>
    <hyperlink ref="C187" r:id="rId117" display="http://www.fictionwise.com/servlet/mw?t=book.htm&amp;bookid=125&amp;id=8474"/>
    <hyperlink ref="B190" r:id="rId118" display="http://www.asimovs.com/_issue_9908/tyranno.htm"/>
    <hyperlink ref="C204" r:id="rId119" display="http://www.fictionwise.com/servlet/mw?t=book.htm&amp;bookid=223&amp;id=8474"/>
    <hyperlink ref="B210" r:id="rId120" display="http://www.fictionwise.com/servlet/mw?t=book.htm&amp;bookid=57&amp;id=8474"/>
    <hyperlink ref="B218" r:id="rId121" display="http://www.fictionwise.com/servlet/mw?t=book.htm&amp;bookid=572&amp;id=8474"/>
    <hyperlink ref="B220" r:id="rId122" display="http://www.fictionwise.com/servlet/mw?t=book.htm&amp;bookid=782&amp;id=8474"/>
    <hyperlink ref="C220" r:id="rId123" display="http://www.fictionwise.com/servlet/mw?t=book.htm&amp;bookid=727&amp;id=8474"/>
    <hyperlink ref="C222" r:id="rId124" display="http://www.scifi.com/scifiction/classics/classics_archive/russ/"/>
    <hyperlink ref="B230" r:id="rId125" display="http://www.fictionwise.com/servlet/mw?t=book.htm&amp;bookid=769&amp;id=8474"/>
    <hyperlink ref="B236" r:id="rId126" display="http://www.nicholaswhyte.info/sf/vindsk.htm"/>
    <hyperlink ref="C249" r:id="rId127" display="http://www.scifi.com/scifiction/originals/originals_archive/fowler/fowler1.html"/>
    <hyperlink ref="C259" r:id="rId128" display="http://www.fictionwise.com/servlet/mw?t=book.htm&amp;mp;bookid=424&amp;mp;id=8474"/>
    <hyperlink ref="B262" r:id="rId129" display="http://www.ase.ee/moshkow/koi/STERLINGB/taklamakan.txt"/>
    <hyperlink ref="C267" r:id="rId130" display="http://www.fictionwise.com/servlet/mw?t=book.htm&amp;bookid=1197&amp;id=8474"/>
    <hyperlink ref="C268" r:id="rId131" display="http://www.fictionwise.com/servlet/mw?t=book.htm&amp;bookid=1146&amp;id=8474"/>
    <hyperlink ref="C280" r:id="rId132" display="http://www.brazenhussies.net/murphy/Rachel.html"/>
    <hyperlink ref="C282" r:id="rId133" display="http://www.fictionwise.com/servlet/mw?t=book.htm&amp;bookid=399&amp;id=8474"/>
    <hyperlink ref="C283" r:id="rId134" display="http://www.fictionwise.com/servlet/mw?t=book.htm&amp;bookid=271&amp;id=8474"/>
    <hyperlink ref="C285" r:id="rId135" display="http://www.fictionwise.com/servlet/mw?t=book.htm&amp;bookid=618&amp;id=8474"/>
    <hyperlink ref="C297" r:id="rId136" display="http://www.fictionwise.com/servlet/mw?t=book.htm&amp;bookid=249&amp;id=8474"/>
    <hyperlink ref="B331" r:id="rId137" display="http://www.goldengryphon.com/Stross-Concrete.html"/>
    <hyperlink ref="C339" r:id="rId138" display="http://www.scifi.com/scifiction/originals/originals_archive/ford4/"/>
    <hyperlink ref="C353" r:id="rId139" display="http://www.scifi.com/scifiction/originals/originals_archive/nagata/"/>
    <hyperlink ref="B355" r:id="rId140" display="http://www.netspace.net.au/~gregegan/OCEANIC/Complete/Oceanic.html"/>
    <hyperlink ref="C357" r:id="rId141" display="http://www.fictionwise.com/servlet/mw?t=book.htm&amp;bookid=614&amp;id=8474"/>
    <hyperlink ref="C359" r:id="rId142" display="http://www.wizards.com/amazing/595_CostofDoingBusiness.asp"/>
    <hyperlink ref="C361" r:id="rId143" display="http://www.fictionwise.com/servlet/mw?t=book.htm&amp;bookid=381&amp;id=8474"/>
    <hyperlink ref="C365" r:id="rId144" display="http://www.alexlit.com/shopping/Details.taf?ItemCode=STX499"/>
    <hyperlink ref="C371" r:id="rId145" display="http://www.eidolon.net/jack_dann/davinci.html"/>
    <hyperlink ref="C383" r:id="rId146" display="http://www.fictionwise.com/servlet/mw?t=book.htm&amp;bookid=178&amp;id=8474"/>
    <hyperlink ref="C397" r:id="rId147" display="http://www.fictionwise.com/servlet/mw?t=book.htm&amp;bookid=122&amp;id=8474"/>
    <hyperlink ref="C401" r:id="rId148" display="http://www.scifi.com/scifiction/classics/classics_archive/waldrop/"/>
    <hyperlink ref="C405" r:id="rId149" display="http://www.fictionwise.com/servlet/mw?t=book.htm&amp;bookid=249&amp;id=8474"/>
  </hyperlinks>
  <printOptions/>
  <pageMargins left="0.75" right="0.75" top="1" bottom="1" header="0.5" footer="0.5"/>
  <pageSetup horizontalDpi="600" verticalDpi="600" orientation="portrait" paperSize="9"/>
  <drawing r:id="rId1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"/>
  <sheetViews>
    <sheetView workbookViewId="0" topLeftCell="A130">
      <selection activeCell="F169" sqref="F169"/>
    </sheetView>
  </sheetViews>
  <sheetFormatPr defaultColWidth="11.421875" defaultRowHeight="12.75"/>
  <cols>
    <col min="1" max="1" width="24.00390625" style="0" bestFit="1" customWidth="1"/>
    <col min="2" max="2" width="12.28125" style="0" bestFit="1" customWidth="1"/>
    <col min="3" max="3" width="11.421875" style="21" bestFit="1" customWidth="1"/>
    <col min="4" max="4" width="11.00390625" style="0" bestFit="1" customWidth="1"/>
    <col min="5" max="16384" width="8.8515625" style="0" customWidth="1"/>
  </cols>
  <sheetData>
    <row r="1" spans="1:4" s="19" customFormat="1" ht="12">
      <c r="A1" s="19" t="s">
        <v>403</v>
      </c>
      <c r="B1" s="20" t="s">
        <v>55</v>
      </c>
      <c r="C1" s="20" t="s">
        <v>56</v>
      </c>
      <c r="D1" s="20" t="s">
        <v>57</v>
      </c>
    </row>
    <row r="2" spans="1:8" ht="12">
      <c r="A2" t="s">
        <v>54</v>
      </c>
      <c r="B2" s="21">
        <v>1934</v>
      </c>
      <c r="C2" s="21">
        <v>1965</v>
      </c>
      <c r="D2" s="21">
        <f aca="true" t="shared" si="0" ref="D2:D11">C2-B2</f>
        <v>31</v>
      </c>
      <c r="E2" t="s">
        <v>358</v>
      </c>
      <c r="F2" s="21">
        <f>COUNTIF($D$2:$D$23,"&lt;30")-COUNTIF($D$2:$D$23,"&lt;20")</f>
        <v>8</v>
      </c>
      <c r="G2" t="s">
        <v>404</v>
      </c>
      <c r="H2" s="21">
        <f>AVERAGE(D2:D23)</f>
        <v>36.63636363636363</v>
      </c>
    </row>
    <row r="3" spans="1:6" ht="12">
      <c r="A3" t="s">
        <v>490</v>
      </c>
      <c r="B3" s="21">
        <v>1937</v>
      </c>
      <c r="C3" s="21">
        <v>1965</v>
      </c>
      <c r="D3" s="21">
        <f t="shared" si="0"/>
        <v>28</v>
      </c>
      <c r="E3" t="s">
        <v>359</v>
      </c>
      <c r="F3" s="21">
        <f>COUNTIF($D$2:$D$23,"&lt;40")-COUNTIF($D$2:$D$23,"&lt;30")</f>
        <v>4</v>
      </c>
    </row>
    <row r="4" spans="1:6" ht="12">
      <c r="A4" t="s">
        <v>490</v>
      </c>
      <c r="B4" s="21">
        <v>1937</v>
      </c>
      <c r="C4" s="21">
        <v>1965</v>
      </c>
      <c r="D4" s="21">
        <f t="shared" si="0"/>
        <v>28</v>
      </c>
      <c r="E4" t="s">
        <v>360</v>
      </c>
      <c r="F4" s="21">
        <f>COUNTIF($D$2:$D$23,"&lt;50")-COUNTIF($D$2:$D$23,"&lt;40")</f>
        <v>8</v>
      </c>
    </row>
    <row r="5" spans="1:6" ht="12">
      <c r="A5" t="s">
        <v>514</v>
      </c>
      <c r="B5" s="21">
        <v>1920</v>
      </c>
      <c r="C5" s="21">
        <v>1965</v>
      </c>
      <c r="D5" s="21">
        <f t="shared" si="0"/>
        <v>45</v>
      </c>
      <c r="E5" t="s">
        <v>361</v>
      </c>
      <c r="F5" s="21">
        <f>COUNTIF($D$2:$D$23,"&lt;60")-COUNTIF($D$2:$D$23,"&lt;50")</f>
        <v>2</v>
      </c>
    </row>
    <row r="6" spans="1:6" ht="12">
      <c r="A6" t="s">
        <v>308</v>
      </c>
      <c r="B6" s="21">
        <v>1925</v>
      </c>
      <c r="C6" s="21">
        <v>1965</v>
      </c>
      <c r="D6" s="21">
        <f t="shared" si="0"/>
        <v>40</v>
      </c>
      <c r="E6" t="s">
        <v>362</v>
      </c>
      <c r="F6" s="21">
        <f>COUNTIF($D$2:$D$23,"&lt;70")-COUNTIF($D$2:$D$23,"&lt;60")</f>
        <v>0</v>
      </c>
    </row>
    <row r="7" spans="1:6" ht="12">
      <c r="A7" t="s">
        <v>498</v>
      </c>
      <c r="B7" s="21">
        <v>1942</v>
      </c>
      <c r="C7" s="21">
        <v>1966</v>
      </c>
      <c r="D7" s="21">
        <f t="shared" si="0"/>
        <v>24</v>
      </c>
      <c r="E7" t="s">
        <v>363</v>
      </c>
      <c r="F7" s="21">
        <f>COUNTIF($D$2:$D$23,"&lt;80")-COUNTIF($D$2:$D$23,"&lt;70")</f>
        <v>0</v>
      </c>
    </row>
    <row r="8" spans="1:6" ht="12">
      <c r="A8" t="s">
        <v>505</v>
      </c>
      <c r="B8" s="21">
        <v>1920</v>
      </c>
      <c r="C8" s="21">
        <v>1966</v>
      </c>
      <c r="D8" s="21">
        <f t="shared" si="0"/>
        <v>46</v>
      </c>
      <c r="E8" t="s">
        <v>364</v>
      </c>
      <c r="F8" s="21">
        <f>COUNTIF($D$2:$D$23,"&lt;90")-COUNTIF($D$2:$D$23,"&lt;80")</f>
        <v>0</v>
      </c>
    </row>
    <row r="9" spans="1:6" ht="12">
      <c r="A9" t="s">
        <v>515</v>
      </c>
      <c r="B9" s="21">
        <v>1927</v>
      </c>
      <c r="C9" s="21">
        <v>1966</v>
      </c>
      <c r="D9" s="21">
        <f t="shared" si="0"/>
        <v>39</v>
      </c>
      <c r="E9" t="s">
        <v>365</v>
      </c>
      <c r="F9" s="21">
        <f>COUNTIF($D$2:$D$23,"&lt;100")-COUNTIF($D$2:$D$23,"&lt;90")</f>
        <v>0</v>
      </c>
    </row>
    <row r="10" spans="1:4" ht="12">
      <c r="A10" t="s">
        <v>549</v>
      </c>
      <c r="B10" s="21">
        <v>1923</v>
      </c>
      <c r="C10" s="21">
        <v>1966</v>
      </c>
      <c r="D10" s="21">
        <f t="shared" si="0"/>
        <v>43</v>
      </c>
    </row>
    <row r="11" spans="1:4" ht="12">
      <c r="A11" t="s">
        <v>402</v>
      </c>
      <c r="B11" s="21">
        <v>1913</v>
      </c>
      <c r="C11" s="21">
        <v>1966</v>
      </c>
      <c r="D11" s="21">
        <f t="shared" si="0"/>
        <v>53</v>
      </c>
    </row>
    <row r="12" spans="1:4" ht="12">
      <c r="A12" t="s">
        <v>52</v>
      </c>
      <c r="B12" s="21">
        <v>1910</v>
      </c>
      <c r="C12" s="21">
        <v>1967</v>
      </c>
      <c r="D12" s="21">
        <f aca="true" t="shared" si="1" ref="D12:D75">C12-B12</f>
        <v>57</v>
      </c>
    </row>
    <row r="13" spans="1:4" ht="12">
      <c r="A13" t="s">
        <v>498</v>
      </c>
      <c r="B13" s="21">
        <v>1942</v>
      </c>
      <c r="C13" s="21">
        <v>1967</v>
      </c>
      <c r="D13" s="21">
        <f t="shared" si="1"/>
        <v>25</v>
      </c>
    </row>
    <row r="14" spans="1:4" ht="12">
      <c r="A14" t="s">
        <v>498</v>
      </c>
      <c r="B14" s="21">
        <v>1942</v>
      </c>
      <c r="C14" s="21">
        <v>1967</v>
      </c>
      <c r="D14" s="21">
        <f t="shared" si="1"/>
        <v>25</v>
      </c>
    </row>
    <row r="15" spans="1:4" ht="12">
      <c r="A15" t="s">
        <v>401</v>
      </c>
      <c r="B15" s="21">
        <v>1939</v>
      </c>
      <c r="C15" s="21">
        <v>1967</v>
      </c>
      <c r="D15" s="21">
        <f t="shared" si="1"/>
        <v>28</v>
      </c>
    </row>
    <row r="16" spans="1:4" ht="12">
      <c r="A16" t="s">
        <v>299</v>
      </c>
      <c r="B16" s="21">
        <v>1928</v>
      </c>
      <c r="C16" s="21">
        <v>1968</v>
      </c>
      <c r="D16" s="21">
        <f t="shared" si="1"/>
        <v>40</v>
      </c>
    </row>
    <row r="17" spans="1:4" ht="12">
      <c r="A17" t="s">
        <v>307</v>
      </c>
      <c r="B17" s="21">
        <v>1926</v>
      </c>
      <c r="C17" s="21">
        <v>1968</v>
      </c>
      <c r="D17" s="21">
        <f t="shared" si="1"/>
        <v>42</v>
      </c>
    </row>
    <row r="18" spans="1:4" ht="12">
      <c r="A18" t="s">
        <v>399</v>
      </c>
      <c r="B18" s="21">
        <v>1940</v>
      </c>
      <c r="C18" s="21">
        <v>1968</v>
      </c>
      <c r="D18" s="21">
        <f t="shared" si="1"/>
        <v>28</v>
      </c>
    </row>
    <row r="19" spans="1:4" ht="12">
      <c r="A19" t="s">
        <v>400</v>
      </c>
      <c r="B19" s="21">
        <v>1920</v>
      </c>
      <c r="C19" s="21">
        <v>1968</v>
      </c>
      <c r="D19" s="21">
        <f t="shared" si="1"/>
        <v>48</v>
      </c>
    </row>
    <row r="20" spans="1:4" ht="12">
      <c r="A20" t="s">
        <v>58</v>
      </c>
      <c r="B20" s="21">
        <v>1929</v>
      </c>
      <c r="C20" s="21">
        <v>1969</v>
      </c>
      <c r="D20" s="21">
        <f t="shared" si="1"/>
        <v>40</v>
      </c>
    </row>
    <row r="21" spans="1:4" ht="12">
      <c r="A21" t="s">
        <v>54</v>
      </c>
      <c r="B21" s="21">
        <v>1934</v>
      </c>
      <c r="C21" s="21">
        <v>1969</v>
      </c>
      <c r="D21" s="21">
        <f t="shared" si="1"/>
        <v>35</v>
      </c>
    </row>
    <row r="22" spans="1:4" ht="12">
      <c r="A22" t="s">
        <v>498</v>
      </c>
      <c r="B22" s="21">
        <v>1942</v>
      </c>
      <c r="C22" s="21">
        <v>1969</v>
      </c>
      <c r="D22" s="21">
        <f t="shared" si="1"/>
        <v>27</v>
      </c>
    </row>
    <row r="23" spans="1:4" ht="12">
      <c r="A23" t="s">
        <v>516</v>
      </c>
      <c r="B23" s="21">
        <v>1935</v>
      </c>
      <c r="C23" s="21">
        <v>1969</v>
      </c>
      <c r="D23" s="21">
        <f t="shared" si="1"/>
        <v>34</v>
      </c>
    </row>
    <row r="24" spans="1:8" s="19" customFormat="1" ht="12">
      <c r="A24" s="19" t="s">
        <v>52</v>
      </c>
      <c r="B24" s="20">
        <v>1910</v>
      </c>
      <c r="C24" s="20">
        <v>1970</v>
      </c>
      <c r="D24" s="20">
        <f t="shared" si="1"/>
        <v>60</v>
      </c>
      <c r="E24" t="s">
        <v>358</v>
      </c>
      <c r="F24" s="21">
        <f>COUNTIF($D$24:$D$64,"&lt;30")-COUNTIF($D$24:$D$64,"&lt;20")</f>
        <v>6</v>
      </c>
      <c r="H24" s="20">
        <f>AVERAGE(D24:D64)</f>
        <v>41.46341463414634</v>
      </c>
    </row>
    <row r="25" spans="1:6" ht="12">
      <c r="A25" t="s">
        <v>495</v>
      </c>
      <c r="B25" s="21">
        <v>1938</v>
      </c>
      <c r="C25" s="21">
        <v>1970</v>
      </c>
      <c r="D25" s="21">
        <f t="shared" si="1"/>
        <v>32</v>
      </c>
      <c r="E25" t="s">
        <v>359</v>
      </c>
      <c r="F25" s="21">
        <f>COUNTIF($D$24:$D$64,"&lt;40")-COUNTIF($D$24:$D$64,"&lt;30")</f>
        <v>16</v>
      </c>
    </row>
    <row r="26" spans="1:6" ht="12">
      <c r="A26" t="s">
        <v>513</v>
      </c>
      <c r="B26" s="21">
        <v>1918</v>
      </c>
      <c r="C26" s="21">
        <v>1970</v>
      </c>
      <c r="D26" s="21">
        <f t="shared" si="1"/>
        <v>52</v>
      </c>
      <c r="E26" t="s">
        <v>360</v>
      </c>
      <c r="F26" s="21">
        <f>COUNTIF($D$24:$D$64,"&lt;50")-COUNTIF($D$24:$D$64,"&lt;40")</f>
        <v>8</v>
      </c>
    </row>
    <row r="27" spans="1:6" ht="12">
      <c r="A27" t="s">
        <v>50</v>
      </c>
      <c r="B27" s="21">
        <v>1926</v>
      </c>
      <c r="C27" s="21">
        <v>1971</v>
      </c>
      <c r="D27" s="21">
        <f t="shared" si="1"/>
        <v>45</v>
      </c>
      <c r="E27" t="s">
        <v>361</v>
      </c>
      <c r="F27" s="21">
        <f>COUNTIF($D$24:$D$64,"&lt;60")-COUNTIF($D$24:$D$64,"&lt;50")</f>
        <v>6</v>
      </c>
    </row>
    <row r="28" spans="1:6" ht="12">
      <c r="A28" t="s">
        <v>516</v>
      </c>
      <c r="B28" s="21">
        <v>1935</v>
      </c>
      <c r="C28" s="21">
        <v>1971</v>
      </c>
      <c r="D28" s="21">
        <f t="shared" si="1"/>
        <v>36</v>
      </c>
      <c r="E28" t="s">
        <v>362</v>
      </c>
      <c r="F28" s="21">
        <f>COUNTIF($D$24:$D$64,"&lt;70")-COUNTIF($D$24:$D$64,"&lt;60")</f>
        <v>5</v>
      </c>
    </row>
    <row r="29" spans="1:6" ht="12">
      <c r="A29" t="s">
        <v>516</v>
      </c>
      <c r="B29" s="21">
        <v>1935</v>
      </c>
      <c r="C29" s="21">
        <v>1971</v>
      </c>
      <c r="D29" s="21">
        <f t="shared" si="1"/>
        <v>36</v>
      </c>
      <c r="E29" t="s">
        <v>363</v>
      </c>
      <c r="F29" s="21">
        <f>COUNTIF($D$24:$D$64,"&lt;80")-COUNTIF($D$24:$D$64,"&lt;70")</f>
        <v>0</v>
      </c>
    </row>
    <row r="30" spans="1:6" ht="12">
      <c r="A30" t="s">
        <v>398</v>
      </c>
      <c r="B30" s="21">
        <v>1925</v>
      </c>
      <c r="C30" s="21">
        <v>1971</v>
      </c>
      <c r="D30" s="21">
        <f t="shared" si="1"/>
        <v>46</v>
      </c>
      <c r="E30" t="s">
        <v>364</v>
      </c>
      <c r="F30" s="21">
        <f>COUNTIF($D$24:$D$64,"&lt;90")-COUNTIF($D$24:$D$64,"&lt;80")</f>
        <v>0</v>
      </c>
    </row>
    <row r="31" spans="1:6" ht="12">
      <c r="A31" t="s">
        <v>50</v>
      </c>
      <c r="B31" s="21">
        <v>1926</v>
      </c>
      <c r="C31" s="21">
        <v>1972</v>
      </c>
      <c r="D31" s="21">
        <f t="shared" si="1"/>
        <v>46</v>
      </c>
      <c r="E31" t="s">
        <v>365</v>
      </c>
      <c r="F31" s="21">
        <f>COUNTIF($D$24:$D$64,"&lt;100")-COUNTIF($D$24:$D$64,"&lt;90")</f>
        <v>0</v>
      </c>
    </row>
    <row r="32" spans="1:4" ht="12">
      <c r="A32" t="s">
        <v>484</v>
      </c>
      <c r="B32" s="21">
        <v>1917</v>
      </c>
      <c r="C32" s="21">
        <v>1972</v>
      </c>
      <c r="D32" s="21">
        <f t="shared" si="1"/>
        <v>55</v>
      </c>
    </row>
    <row r="33" spans="1:4" ht="12">
      <c r="A33" t="s">
        <v>486</v>
      </c>
      <c r="B33" s="21">
        <v>1920</v>
      </c>
      <c r="C33" s="21">
        <v>1972</v>
      </c>
      <c r="D33" s="21">
        <f t="shared" si="1"/>
        <v>52</v>
      </c>
    </row>
    <row r="34" spans="1:4" ht="12">
      <c r="A34" t="s">
        <v>306</v>
      </c>
      <c r="B34" s="21">
        <v>1937</v>
      </c>
      <c r="C34" s="21">
        <v>1972</v>
      </c>
      <c r="D34" s="21">
        <f t="shared" si="1"/>
        <v>35</v>
      </c>
    </row>
    <row r="35" spans="1:4" ht="12">
      <c r="A35" t="s">
        <v>484</v>
      </c>
      <c r="B35" s="21">
        <v>1917</v>
      </c>
      <c r="C35" s="21">
        <v>1973</v>
      </c>
      <c r="D35" s="21">
        <f t="shared" si="1"/>
        <v>56</v>
      </c>
    </row>
    <row r="36" spans="1:4" ht="12">
      <c r="A36" t="s">
        <v>493</v>
      </c>
      <c r="B36" s="21">
        <v>1915</v>
      </c>
      <c r="C36" s="21">
        <v>1973</v>
      </c>
      <c r="D36" s="21">
        <f t="shared" si="1"/>
        <v>58</v>
      </c>
    </row>
    <row r="37" spans="1:4" ht="12">
      <c r="A37" t="s">
        <v>502</v>
      </c>
      <c r="B37" s="21">
        <v>1948</v>
      </c>
      <c r="C37" s="21">
        <v>1973</v>
      </c>
      <c r="D37" s="21">
        <f t="shared" si="1"/>
        <v>25</v>
      </c>
    </row>
    <row r="38" spans="1:4" ht="12">
      <c r="A38" t="s">
        <v>564</v>
      </c>
      <c r="B38" s="21">
        <v>1931</v>
      </c>
      <c r="C38" s="21">
        <v>1973</v>
      </c>
      <c r="D38" s="21">
        <f t="shared" si="1"/>
        <v>42</v>
      </c>
    </row>
    <row r="39" spans="1:4" ht="12">
      <c r="A39" t="s">
        <v>58</v>
      </c>
      <c r="B39" s="21">
        <v>1929</v>
      </c>
      <c r="C39" s="21">
        <v>1974</v>
      </c>
      <c r="D39" s="21">
        <f t="shared" si="1"/>
        <v>45</v>
      </c>
    </row>
    <row r="40" spans="1:4" ht="12">
      <c r="A40" t="s">
        <v>58</v>
      </c>
      <c r="B40" s="21">
        <v>1929</v>
      </c>
      <c r="C40" s="21">
        <v>1974</v>
      </c>
      <c r="D40" s="21">
        <f t="shared" si="1"/>
        <v>45</v>
      </c>
    </row>
    <row r="41" spans="1:4" ht="12">
      <c r="A41" t="s">
        <v>516</v>
      </c>
      <c r="B41" s="21">
        <v>1935</v>
      </c>
      <c r="C41" s="21">
        <v>1974</v>
      </c>
      <c r="D41" s="21">
        <f t="shared" si="1"/>
        <v>39</v>
      </c>
    </row>
    <row r="42" spans="1:4" ht="12">
      <c r="A42" t="s">
        <v>565</v>
      </c>
      <c r="B42" s="21">
        <v>1941</v>
      </c>
      <c r="C42" s="21">
        <v>1974</v>
      </c>
      <c r="D42" s="21">
        <f t="shared" si="1"/>
        <v>33</v>
      </c>
    </row>
    <row r="43" spans="1:4" ht="12">
      <c r="A43" t="s">
        <v>397</v>
      </c>
      <c r="B43" s="21">
        <v>1945</v>
      </c>
      <c r="C43" s="21">
        <v>1974</v>
      </c>
      <c r="D43" s="21">
        <f t="shared" si="1"/>
        <v>29</v>
      </c>
    </row>
    <row r="44" spans="1:4" ht="12">
      <c r="A44" t="s">
        <v>51</v>
      </c>
      <c r="B44" s="21">
        <v>1943</v>
      </c>
      <c r="C44" s="21">
        <v>1975</v>
      </c>
      <c r="D44" s="21">
        <f t="shared" si="1"/>
        <v>32</v>
      </c>
    </row>
    <row r="45" spans="1:4" ht="12">
      <c r="A45" t="s">
        <v>52</v>
      </c>
      <c r="B45" s="21">
        <v>1910</v>
      </c>
      <c r="C45" s="21">
        <v>1975</v>
      </c>
      <c r="D45" s="21">
        <f t="shared" si="1"/>
        <v>65</v>
      </c>
    </row>
    <row r="46" spans="1:4" ht="12">
      <c r="A46" t="s">
        <v>490</v>
      </c>
      <c r="B46" s="21">
        <v>1937</v>
      </c>
      <c r="C46" s="21">
        <v>1975</v>
      </c>
      <c r="D46" s="21">
        <f t="shared" si="1"/>
        <v>38</v>
      </c>
    </row>
    <row r="47" spans="1:4" ht="12">
      <c r="A47" t="s">
        <v>396</v>
      </c>
      <c r="B47" s="21">
        <v>1935</v>
      </c>
      <c r="C47" s="21">
        <v>1975</v>
      </c>
      <c r="D47" s="21">
        <f t="shared" si="1"/>
        <v>40</v>
      </c>
    </row>
    <row r="48" spans="1:4" ht="12">
      <c r="A48" t="s">
        <v>486</v>
      </c>
      <c r="B48" s="21">
        <v>1920</v>
      </c>
      <c r="C48" s="21">
        <v>1976</v>
      </c>
      <c r="D48" s="21">
        <f t="shared" si="1"/>
        <v>56</v>
      </c>
    </row>
    <row r="49" spans="1:4" ht="12">
      <c r="A49" t="s">
        <v>547</v>
      </c>
      <c r="B49" s="21">
        <v>1948</v>
      </c>
      <c r="C49" s="21">
        <v>1976</v>
      </c>
      <c r="D49" s="21">
        <f t="shared" si="1"/>
        <v>28</v>
      </c>
    </row>
    <row r="50" spans="1:4" ht="12">
      <c r="A50" t="s">
        <v>493</v>
      </c>
      <c r="B50" s="21">
        <v>1915</v>
      </c>
      <c r="C50" s="21">
        <v>1976</v>
      </c>
      <c r="D50" s="21">
        <f t="shared" si="1"/>
        <v>61</v>
      </c>
    </row>
    <row r="51" spans="1:4" ht="12">
      <c r="A51" t="s">
        <v>566</v>
      </c>
      <c r="B51" s="21">
        <v>1942</v>
      </c>
      <c r="C51" s="21">
        <v>1976</v>
      </c>
      <c r="D51" s="21">
        <f t="shared" si="1"/>
        <v>34</v>
      </c>
    </row>
    <row r="52" spans="1:4" ht="12">
      <c r="A52" t="s">
        <v>54</v>
      </c>
      <c r="B52" s="21">
        <v>1934</v>
      </c>
      <c r="C52" s="21">
        <v>1977</v>
      </c>
      <c r="D52" s="21">
        <f t="shared" si="1"/>
        <v>43</v>
      </c>
    </row>
    <row r="53" spans="1:4" ht="12">
      <c r="A53" t="s">
        <v>547</v>
      </c>
      <c r="B53" s="21">
        <v>1948</v>
      </c>
      <c r="C53" s="21">
        <v>1977</v>
      </c>
      <c r="D53" s="21">
        <f t="shared" si="1"/>
        <v>29</v>
      </c>
    </row>
    <row r="54" spans="1:4" ht="12">
      <c r="A54" t="s">
        <v>493</v>
      </c>
      <c r="B54" s="21">
        <v>1915</v>
      </c>
      <c r="C54" s="21">
        <v>1977</v>
      </c>
      <c r="D54" s="21">
        <f t="shared" si="1"/>
        <v>62</v>
      </c>
    </row>
    <row r="55" spans="1:4" ht="12">
      <c r="A55" t="s">
        <v>503</v>
      </c>
      <c r="B55" s="21">
        <v>1948</v>
      </c>
      <c r="C55" s="21">
        <v>1977</v>
      </c>
      <c r="D55" s="21">
        <f t="shared" si="1"/>
        <v>29</v>
      </c>
    </row>
    <row r="56" spans="1:4" ht="12">
      <c r="A56" t="s">
        <v>548</v>
      </c>
      <c r="B56" s="21">
        <v>1948</v>
      </c>
      <c r="C56" s="21">
        <v>1977</v>
      </c>
      <c r="D56" s="21">
        <f t="shared" si="1"/>
        <v>29</v>
      </c>
    </row>
    <row r="57" spans="1:4" ht="12">
      <c r="A57" t="s">
        <v>489</v>
      </c>
      <c r="B57" s="21">
        <v>1947</v>
      </c>
      <c r="C57" s="21">
        <v>1978</v>
      </c>
      <c r="D57" s="21">
        <f t="shared" si="1"/>
        <v>31</v>
      </c>
    </row>
    <row r="58" spans="1:4" ht="12">
      <c r="A58" t="s">
        <v>502</v>
      </c>
      <c r="B58" s="21">
        <v>1948</v>
      </c>
      <c r="C58" s="21">
        <v>1978</v>
      </c>
      <c r="D58" s="21">
        <f t="shared" si="1"/>
        <v>30</v>
      </c>
    </row>
    <row r="59" spans="1:4" ht="12">
      <c r="A59" t="s">
        <v>562</v>
      </c>
      <c r="B59" s="21">
        <v>1945</v>
      </c>
      <c r="C59" s="21">
        <v>1978</v>
      </c>
      <c r="D59" s="21">
        <f t="shared" si="1"/>
        <v>33</v>
      </c>
    </row>
    <row r="60" spans="1:4" ht="12">
      <c r="A60" t="s">
        <v>566</v>
      </c>
      <c r="B60" s="21">
        <v>1942</v>
      </c>
      <c r="C60" s="21">
        <v>1978</v>
      </c>
      <c r="D60" s="21">
        <f t="shared" si="1"/>
        <v>36</v>
      </c>
    </row>
    <row r="61" spans="1:4" ht="12">
      <c r="A61" t="s">
        <v>484</v>
      </c>
      <c r="B61" s="21">
        <v>1917</v>
      </c>
      <c r="C61" s="21">
        <v>1979</v>
      </c>
      <c r="D61" s="21">
        <f t="shared" si="1"/>
        <v>62</v>
      </c>
    </row>
    <row r="62" spans="1:4" ht="12">
      <c r="A62" t="s">
        <v>546</v>
      </c>
      <c r="B62" s="21">
        <v>1948</v>
      </c>
      <c r="C62" s="21">
        <v>1979</v>
      </c>
      <c r="D62" s="21">
        <f t="shared" si="1"/>
        <v>31</v>
      </c>
    </row>
    <row r="63" spans="1:4" ht="12">
      <c r="A63" t="s">
        <v>512</v>
      </c>
      <c r="B63" s="21">
        <v>1949</v>
      </c>
      <c r="C63" s="21">
        <v>1979</v>
      </c>
      <c r="D63" s="21">
        <f t="shared" si="1"/>
        <v>30</v>
      </c>
    </row>
    <row r="64" spans="1:4" s="19" customFormat="1" ht="12">
      <c r="A64" s="19" t="s">
        <v>562</v>
      </c>
      <c r="B64" s="20">
        <v>1945</v>
      </c>
      <c r="C64" s="20">
        <v>1979</v>
      </c>
      <c r="D64" s="20">
        <f t="shared" si="1"/>
        <v>34</v>
      </c>
    </row>
    <row r="65" spans="1:8" ht="12">
      <c r="A65" t="s">
        <v>501</v>
      </c>
      <c r="B65" s="21">
        <v>1904</v>
      </c>
      <c r="C65" s="21">
        <v>1980</v>
      </c>
      <c r="D65" s="21">
        <f t="shared" si="1"/>
        <v>76</v>
      </c>
      <c r="E65" t="s">
        <v>358</v>
      </c>
      <c r="F65" s="21">
        <f>COUNTIF($D$65:$D$104,"&lt;30")-COUNTIF($D$65:$D$104,"&lt;20")</f>
        <v>1</v>
      </c>
      <c r="H65" s="21">
        <f>AVERAGE(D65:D104)</f>
        <v>39.75</v>
      </c>
    </row>
    <row r="66" spans="1:6" ht="12">
      <c r="A66" t="s">
        <v>305</v>
      </c>
      <c r="B66" s="21">
        <v>1939</v>
      </c>
      <c r="C66" s="21">
        <v>1980</v>
      </c>
      <c r="D66" s="21">
        <f t="shared" si="1"/>
        <v>41</v>
      </c>
      <c r="E66" t="s">
        <v>359</v>
      </c>
      <c r="F66" s="21">
        <f>COUNTIF($D$65:$D$104,"&lt;40")-COUNTIF($D$65:$D$104,"&lt;30")</f>
        <v>26</v>
      </c>
    </row>
    <row r="67" spans="1:6" ht="12">
      <c r="A67" t="s">
        <v>565</v>
      </c>
      <c r="B67" s="21">
        <v>1941</v>
      </c>
      <c r="C67" s="21">
        <v>1980</v>
      </c>
      <c r="D67" s="21">
        <f t="shared" si="1"/>
        <v>39</v>
      </c>
      <c r="E67" t="s">
        <v>360</v>
      </c>
      <c r="F67" s="21">
        <f>COUNTIF($D$65:$D$104,"&lt;50")-COUNTIF($D$65:$D$104,"&lt;40")</f>
        <v>7</v>
      </c>
    </row>
    <row r="68" spans="1:6" ht="12">
      <c r="A68" t="s">
        <v>395</v>
      </c>
      <c r="B68" s="21">
        <v>1946</v>
      </c>
      <c r="C68" s="21">
        <v>1980</v>
      </c>
      <c r="D68" s="21">
        <f t="shared" si="1"/>
        <v>34</v>
      </c>
      <c r="E68" t="s">
        <v>361</v>
      </c>
      <c r="F68" s="21">
        <f>COUNTIF($D$65:$D$104,"&lt;60")-COUNTIF($D$65:$D104,"&lt;50")</f>
        <v>5</v>
      </c>
    </row>
    <row r="69" spans="1:6" ht="12">
      <c r="A69" t="s">
        <v>50</v>
      </c>
      <c r="B69" s="21">
        <v>1926</v>
      </c>
      <c r="C69" s="21">
        <v>1981</v>
      </c>
      <c r="D69" s="21">
        <f t="shared" si="1"/>
        <v>55</v>
      </c>
      <c r="E69" t="s">
        <v>362</v>
      </c>
      <c r="F69" s="21">
        <f>COUNTIF($D$65:$D$104,"&lt;70")-COUNTIF($D$65:$D$104,"&lt;60")</f>
        <v>0</v>
      </c>
    </row>
    <row r="70" spans="1:6" ht="12">
      <c r="A70" t="s">
        <v>563</v>
      </c>
      <c r="B70" s="21">
        <v>1945</v>
      </c>
      <c r="C70" s="21">
        <v>1981</v>
      </c>
      <c r="D70" s="21">
        <f t="shared" si="1"/>
        <v>36</v>
      </c>
      <c r="E70" t="s">
        <v>363</v>
      </c>
      <c r="F70" s="21">
        <f>COUNTIF($D$65:$D$104,"&lt;80")-COUNTIF($D$65:$D$104,"&lt;70")</f>
        <v>1</v>
      </c>
    </row>
    <row r="71" spans="1:6" ht="12">
      <c r="A71" t="s">
        <v>564</v>
      </c>
      <c r="B71" s="21">
        <v>1931</v>
      </c>
      <c r="C71" s="21">
        <v>1981</v>
      </c>
      <c r="D71" s="21">
        <f t="shared" si="1"/>
        <v>50</v>
      </c>
      <c r="E71" t="s">
        <v>364</v>
      </c>
      <c r="F71" s="21">
        <f>COUNTIF($D$65:$D$104,"&lt;90")-COUNTIF($D$65:$D$104,"&lt;80")</f>
        <v>0</v>
      </c>
    </row>
    <row r="72" spans="1:6" ht="12">
      <c r="A72" t="s">
        <v>394</v>
      </c>
      <c r="B72" s="21">
        <v>1952</v>
      </c>
      <c r="C72" s="21">
        <v>1981</v>
      </c>
      <c r="D72" s="21">
        <f t="shared" si="1"/>
        <v>29</v>
      </c>
      <c r="E72" t="s">
        <v>365</v>
      </c>
      <c r="F72" s="21">
        <f>COUNTIF($D$65:$D$104,"&lt;100")-COUNTIF($D$65:$D$104,"&lt;90")</f>
        <v>0</v>
      </c>
    </row>
    <row r="73" spans="1:4" ht="12">
      <c r="A73" t="s">
        <v>46</v>
      </c>
      <c r="B73" s="21">
        <v>1945</v>
      </c>
      <c r="C73" s="21">
        <v>1982</v>
      </c>
      <c r="D73" s="21">
        <f t="shared" si="1"/>
        <v>37</v>
      </c>
    </row>
    <row r="74" spans="1:4" ht="12">
      <c r="A74" t="s">
        <v>46</v>
      </c>
      <c r="B74" s="21">
        <v>1945</v>
      </c>
      <c r="C74" s="21">
        <v>1982</v>
      </c>
      <c r="D74" s="21">
        <f t="shared" si="1"/>
        <v>37</v>
      </c>
    </row>
    <row r="75" spans="1:4" ht="12">
      <c r="A75" t="s">
        <v>563</v>
      </c>
      <c r="B75" s="21">
        <v>1945</v>
      </c>
      <c r="C75" s="21">
        <v>1982</v>
      </c>
      <c r="D75" s="21">
        <f t="shared" si="1"/>
        <v>37</v>
      </c>
    </row>
    <row r="76" spans="1:4" ht="12">
      <c r="A76" t="s">
        <v>393</v>
      </c>
      <c r="B76" s="21">
        <v>1950</v>
      </c>
      <c r="C76" s="21">
        <v>1982</v>
      </c>
      <c r="D76" s="21">
        <f aca="true" t="shared" si="2" ref="D76:D139">C76-B76</f>
        <v>32</v>
      </c>
    </row>
    <row r="77" spans="1:4" ht="12">
      <c r="A77" t="s">
        <v>485</v>
      </c>
      <c r="B77" s="21">
        <v>1951</v>
      </c>
      <c r="C77" s="21">
        <v>1983</v>
      </c>
      <c r="D77" s="21">
        <f t="shared" si="2"/>
        <v>32</v>
      </c>
    </row>
    <row r="78" spans="1:4" ht="12">
      <c r="A78" t="s">
        <v>485</v>
      </c>
      <c r="B78" s="21">
        <v>1951</v>
      </c>
      <c r="C78" s="21">
        <v>1983</v>
      </c>
      <c r="D78" s="21">
        <f t="shared" si="2"/>
        <v>32</v>
      </c>
    </row>
    <row r="79" spans="1:4" ht="12">
      <c r="A79" t="s">
        <v>500</v>
      </c>
      <c r="B79" s="21">
        <v>1950</v>
      </c>
      <c r="C79" s="21">
        <v>1983</v>
      </c>
      <c r="D79" s="21">
        <f t="shared" si="2"/>
        <v>33</v>
      </c>
    </row>
    <row r="80" spans="1:4" ht="12">
      <c r="A80" t="s">
        <v>561</v>
      </c>
      <c r="B80" s="21">
        <v>1947</v>
      </c>
      <c r="C80" s="21">
        <v>1983</v>
      </c>
      <c r="D80" s="21">
        <f t="shared" si="2"/>
        <v>36</v>
      </c>
    </row>
    <row r="81" spans="1:4" ht="12">
      <c r="A81" t="s">
        <v>489</v>
      </c>
      <c r="B81" s="21">
        <v>1947</v>
      </c>
      <c r="C81" s="21">
        <v>1984</v>
      </c>
      <c r="D81" s="21">
        <f t="shared" si="2"/>
        <v>37</v>
      </c>
    </row>
    <row r="82" spans="1:4" ht="12">
      <c r="A82" t="s">
        <v>499</v>
      </c>
      <c r="B82" s="21">
        <v>1947</v>
      </c>
      <c r="C82" s="21">
        <v>1984</v>
      </c>
      <c r="D82" s="21">
        <f t="shared" si="2"/>
        <v>37</v>
      </c>
    </row>
    <row r="83" spans="1:4" ht="12">
      <c r="A83" t="s">
        <v>511</v>
      </c>
      <c r="B83" s="21">
        <v>1948</v>
      </c>
      <c r="C83" s="21">
        <v>1984</v>
      </c>
      <c r="D83" s="21">
        <f t="shared" si="2"/>
        <v>36</v>
      </c>
    </row>
    <row r="84" spans="1:4" ht="12">
      <c r="A84" t="s">
        <v>561</v>
      </c>
      <c r="B84" s="21">
        <v>1947</v>
      </c>
      <c r="C84" s="21">
        <v>1984</v>
      </c>
      <c r="D84" s="21">
        <f t="shared" si="2"/>
        <v>37</v>
      </c>
    </row>
    <row r="85" spans="1:4" ht="12">
      <c r="A85" t="s">
        <v>488</v>
      </c>
      <c r="B85" s="21">
        <v>1951</v>
      </c>
      <c r="C85" s="21">
        <v>1985</v>
      </c>
      <c r="D85" s="21">
        <f t="shared" si="2"/>
        <v>34</v>
      </c>
    </row>
    <row r="86" spans="1:4" ht="12">
      <c r="A86" t="s">
        <v>546</v>
      </c>
      <c r="B86" s="21">
        <v>1948</v>
      </c>
      <c r="C86" s="21">
        <v>1985</v>
      </c>
      <c r="D86" s="21">
        <f t="shared" si="2"/>
        <v>37</v>
      </c>
    </row>
    <row r="87" spans="1:4" ht="12">
      <c r="A87" t="s">
        <v>496</v>
      </c>
      <c r="B87" s="21">
        <v>1948</v>
      </c>
      <c r="C87" s="21">
        <v>1985</v>
      </c>
      <c r="D87" s="21">
        <f t="shared" si="2"/>
        <v>37</v>
      </c>
    </row>
    <row r="88" spans="1:4" ht="12">
      <c r="A88" t="s">
        <v>516</v>
      </c>
      <c r="B88" s="21">
        <v>1935</v>
      </c>
      <c r="C88" s="21">
        <v>1985</v>
      </c>
      <c r="D88" s="21">
        <f t="shared" si="2"/>
        <v>50</v>
      </c>
    </row>
    <row r="89" spans="1:4" ht="12">
      <c r="A89" t="s">
        <v>485</v>
      </c>
      <c r="B89" s="21">
        <v>1951</v>
      </c>
      <c r="C89" s="21">
        <v>1986</v>
      </c>
      <c r="D89" s="21">
        <f t="shared" si="2"/>
        <v>35</v>
      </c>
    </row>
    <row r="90" spans="1:4" ht="12">
      <c r="A90" t="s">
        <v>488</v>
      </c>
      <c r="B90" s="21">
        <v>1951</v>
      </c>
      <c r="C90" s="21">
        <v>1986</v>
      </c>
      <c r="D90" s="21">
        <f t="shared" si="2"/>
        <v>35</v>
      </c>
    </row>
    <row r="91" spans="1:4" ht="12">
      <c r="A91" t="s">
        <v>299</v>
      </c>
      <c r="B91" s="21">
        <v>1928</v>
      </c>
      <c r="C91" s="21">
        <v>1986</v>
      </c>
      <c r="D91" s="21">
        <f t="shared" si="2"/>
        <v>58</v>
      </c>
    </row>
    <row r="92" spans="1:4" ht="12">
      <c r="A92" t="s">
        <v>304</v>
      </c>
      <c r="B92" s="21">
        <v>1947</v>
      </c>
      <c r="C92" s="21">
        <v>1986</v>
      </c>
      <c r="D92" s="21">
        <f t="shared" si="2"/>
        <v>39</v>
      </c>
    </row>
    <row r="93" spans="1:4" ht="12">
      <c r="A93" t="s">
        <v>297</v>
      </c>
      <c r="B93" s="21">
        <v>1952</v>
      </c>
      <c r="C93" s="21">
        <v>1987</v>
      </c>
      <c r="D93" s="21">
        <f t="shared" si="2"/>
        <v>35</v>
      </c>
    </row>
    <row r="94" spans="1:4" ht="12">
      <c r="A94" t="s">
        <v>299</v>
      </c>
      <c r="B94" s="21">
        <v>1928</v>
      </c>
      <c r="C94" s="21">
        <v>1987</v>
      </c>
      <c r="D94" s="21">
        <f t="shared" si="2"/>
        <v>59</v>
      </c>
    </row>
    <row r="95" spans="1:4" ht="12">
      <c r="A95" t="s">
        <v>560</v>
      </c>
      <c r="B95" s="21">
        <v>1955</v>
      </c>
      <c r="C95" s="21">
        <v>1987</v>
      </c>
      <c r="D95" s="21">
        <f t="shared" si="2"/>
        <v>32</v>
      </c>
    </row>
    <row r="96" spans="1:4" ht="12">
      <c r="A96" t="s">
        <v>560</v>
      </c>
      <c r="B96" s="21">
        <v>1955</v>
      </c>
      <c r="C96" s="21">
        <v>1987</v>
      </c>
      <c r="D96" s="21">
        <f t="shared" si="2"/>
        <v>32</v>
      </c>
    </row>
    <row r="97" spans="1:4" ht="12">
      <c r="A97" t="s">
        <v>46</v>
      </c>
      <c r="B97" s="21">
        <v>1945</v>
      </c>
      <c r="C97" s="21">
        <v>1988</v>
      </c>
      <c r="D97" s="21">
        <f t="shared" si="2"/>
        <v>43</v>
      </c>
    </row>
    <row r="98" spans="1:4" ht="12">
      <c r="A98" t="s">
        <v>483</v>
      </c>
      <c r="B98" s="21">
        <v>1949</v>
      </c>
      <c r="C98" s="21">
        <v>1988</v>
      </c>
      <c r="D98" s="21">
        <f t="shared" si="2"/>
        <v>39</v>
      </c>
    </row>
    <row r="99" spans="1:4" ht="12">
      <c r="A99" t="s">
        <v>510</v>
      </c>
      <c r="B99" s="21">
        <v>1947</v>
      </c>
      <c r="C99" s="21">
        <v>1988</v>
      </c>
      <c r="D99" s="21">
        <f t="shared" si="2"/>
        <v>41</v>
      </c>
    </row>
    <row r="100" spans="1:4" ht="12">
      <c r="A100" t="s">
        <v>559</v>
      </c>
      <c r="B100" s="21">
        <v>1947</v>
      </c>
      <c r="C100" s="21">
        <v>1988</v>
      </c>
      <c r="D100" s="21">
        <f t="shared" si="2"/>
        <v>41</v>
      </c>
    </row>
    <row r="101" spans="1:4" ht="12">
      <c r="A101" t="s">
        <v>46</v>
      </c>
      <c r="B101" s="21">
        <v>1945</v>
      </c>
      <c r="C101" s="21">
        <v>1989</v>
      </c>
      <c r="D101" s="21">
        <f t="shared" si="2"/>
        <v>44</v>
      </c>
    </row>
    <row r="102" spans="1:4" ht="12">
      <c r="A102" t="s">
        <v>483</v>
      </c>
      <c r="B102" s="21">
        <v>1949</v>
      </c>
      <c r="C102" s="21">
        <v>1989</v>
      </c>
      <c r="D102" s="21">
        <f t="shared" si="2"/>
        <v>40</v>
      </c>
    </row>
    <row r="103" spans="1:4" ht="12">
      <c r="A103" t="s">
        <v>550</v>
      </c>
      <c r="B103" s="21">
        <v>1955</v>
      </c>
      <c r="C103" s="21">
        <v>1989</v>
      </c>
      <c r="D103" s="21">
        <f t="shared" si="2"/>
        <v>34</v>
      </c>
    </row>
    <row r="104" spans="1:4" ht="12">
      <c r="A104" t="s">
        <v>392</v>
      </c>
      <c r="B104" s="21">
        <v>1947</v>
      </c>
      <c r="C104" s="21">
        <v>1989</v>
      </c>
      <c r="D104" s="21">
        <f t="shared" si="2"/>
        <v>42</v>
      </c>
    </row>
    <row r="105" spans="1:8" ht="12">
      <c r="A105" t="s">
        <v>51</v>
      </c>
      <c r="B105" s="21">
        <v>1943</v>
      </c>
      <c r="C105" s="21">
        <v>1990</v>
      </c>
      <c r="D105" s="21">
        <f t="shared" si="2"/>
        <v>47</v>
      </c>
      <c r="E105" t="s">
        <v>358</v>
      </c>
      <c r="F105" s="21">
        <f>COUNTIF($D$105:$D$144,"&lt;30")-COUNTIF($D$105:$D$144,"&lt;20")</f>
        <v>1</v>
      </c>
      <c r="G105" s="21">
        <f>AVERAGE(D105:D144)</f>
        <v>46.675</v>
      </c>
      <c r="H105" s="21"/>
    </row>
    <row r="106" spans="1:6" ht="12">
      <c r="A106" t="s">
        <v>58</v>
      </c>
      <c r="B106" s="21">
        <v>1929</v>
      </c>
      <c r="C106" s="21">
        <v>1990</v>
      </c>
      <c r="D106" s="21">
        <f t="shared" si="2"/>
        <v>61</v>
      </c>
      <c r="E106" t="s">
        <v>359</v>
      </c>
      <c r="F106" s="21">
        <f>COUNTIF($D$105:$D$144,"&lt;40")-COUNTIF($D$105:$D$144,"&lt;30")</f>
        <v>7</v>
      </c>
    </row>
    <row r="107" spans="1:6" ht="12">
      <c r="A107" t="s">
        <v>497</v>
      </c>
      <c r="B107" s="21">
        <v>1967</v>
      </c>
      <c r="C107" s="21">
        <v>1990</v>
      </c>
      <c r="D107" s="21">
        <f t="shared" si="2"/>
        <v>23</v>
      </c>
      <c r="E107" t="s">
        <v>360</v>
      </c>
      <c r="F107" s="21">
        <f>COUNTIF($D$105:$D$144,"&lt;50")-COUNTIF($D$105:$D$144,"&lt;40")</f>
        <v>18</v>
      </c>
    </row>
    <row r="108" spans="1:6" ht="12">
      <c r="A108" t="s">
        <v>504</v>
      </c>
      <c r="B108" s="21">
        <v>1942</v>
      </c>
      <c r="C108" s="21">
        <v>1990</v>
      </c>
      <c r="D108" s="21">
        <f t="shared" si="2"/>
        <v>48</v>
      </c>
      <c r="E108" t="s">
        <v>361</v>
      </c>
      <c r="F108" s="21">
        <f>COUNTIF($D$105:$D$144,"&lt;60")-COUNTIF($D$105:$D144,"&lt;50")</f>
        <v>10</v>
      </c>
    </row>
    <row r="109" spans="1:6" ht="12">
      <c r="A109" t="s">
        <v>496</v>
      </c>
      <c r="B109" s="21">
        <v>1948</v>
      </c>
      <c r="C109" s="21">
        <v>1991</v>
      </c>
      <c r="D109" s="21">
        <f t="shared" si="2"/>
        <v>43</v>
      </c>
      <c r="E109" t="s">
        <v>362</v>
      </c>
      <c r="F109" s="21">
        <f>COUNTIF($D$105:$D$144,"&lt;70")-COUNTIF($D$105:$D$144,"&lt;60")</f>
        <v>4</v>
      </c>
    </row>
    <row r="110" spans="1:6" ht="12">
      <c r="A110" t="s">
        <v>517</v>
      </c>
      <c r="B110" s="21">
        <v>1950</v>
      </c>
      <c r="C110" s="21">
        <v>1991</v>
      </c>
      <c r="D110" s="21">
        <f t="shared" si="2"/>
        <v>41</v>
      </c>
      <c r="E110" t="s">
        <v>363</v>
      </c>
      <c r="F110" s="21">
        <f>COUNTIF($D$105:$D$144,"&lt;80")-COUNTIF($D$105:$D$144,"&lt;70")</f>
        <v>0</v>
      </c>
    </row>
    <row r="111" spans="1:6" ht="12">
      <c r="A111" t="s">
        <v>585</v>
      </c>
      <c r="B111" s="21">
        <v>1951</v>
      </c>
      <c r="C111" s="21">
        <v>1991</v>
      </c>
      <c r="D111" s="21">
        <f t="shared" si="2"/>
        <v>40</v>
      </c>
      <c r="E111" t="s">
        <v>364</v>
      </c>
      <c r="F111" s="21">
        <f>COUNTIF($D$105:$D$144,"&lt;90")-COUNTIF($D$105:$D$144,"&lt;80")</f>
        <v>0</v>
      </c>
    </row>
    <row r="112" spans="1:6" ht="12">
      <c r="A112" t="s">
        <v>391</v>
      </c>
      <c r="B112" s="21">
        <v>1954</v>
      </c>
      <c r="C112" s="21">
        <v>1991</v>
      </c>
      <c r="D112" s="21">
        <f t="shared" si="2"/>
        <v>37</v>
      </c>
      <c r="E112" t="s">
        <v>365</v>
      </c>
      <c r="F112" s="21">
        <f>COUNTIF($D$105:$D$144,"&lt;100")-COUNTIF($D$105:$D$144,"&lt;90")</f>
        <v>0</v>
      </c>
    </row>
    <row r="113" spans="1:4" ht="12">
      <c r="A113" t="s">
        <v>46</v>
      </c>
      <c r="B113" s="21">
        <v>1945</v>
      </c>
      <c r="C113" s="21">
        <v>1992</v>
      </c>
      <c r="D113" s="21">
        <f t="shared" si="2"/>
        <v>47</v>
      </c>
    </row>
    <row r="114" spans="1:4" ht="12">
      <c r="A114" t="s">
        <v>46</v>
      </c>
      <c r="B114" s="21">
        <v>1945</v>
      </c>
      <c r="C114" s="21">
        <v>1992</v>
      </c>
      <c r="D114" s="21">
        <f t="shared" si="2"/>
        <v>47</v>
      </c>
    </row>
    <row r="115" spans="1:4" ht="12">
      <c r="A115" t="s">
        <v>559</v>
      </c>
      <c r="B115" s="21">
        <v>1947</v>
      </c>
      <c r="C115" s="21">
        <v>1992</v>
      </c>
      <c r="D115" s="21">
        <f t="shared" si="2"/>
        <v>45</v>
      </c>
    </row>
    <row r="116" spans="1:4" ht="12">
      <c r="A116" t="s">
        <v>584</v>
      </c>
      <c r="B116" s="21">
        <v>1948</v>
      </c>
      <c r="C116" s="21">
        <v>1992</v>
      </c>
      <c r="D116" s="21">
        <f t="shared" si="2"/>
        <v>44</v>
      </c>
    </row>
    <row r="117" spans="1:4" ht="12">
      <c r="A117" t="s">
        <v>51</v>
      </c>
      <c r="B117" s="21">
        <v>1943</v>
      </c>
      <c r="C117" s="21">
        <v>1993</v>
      </c>
      <c r="D117" s="21">
        <f t="shared" si="2"/>
        <v>50</v>
      </c>
    </row>
    <row r="118" spans="1:4" ht="12">
      <c r="A118" t="s">
        <v>509</v>
      </c>
      <c r="B118" s="21">
        <v>1934</v>
      </c>
      <c r="C118" s="21">
        <v>1993</v>
      </c>
      <c r="D118" s="21">
        <f t="shared" si="2"/>
        <v>59</v>
      </c>
    </row>
    <row r="119" spans="1:4" ht="12">
      <c r="A119" t="s">
        <v>297</v>
      </c>
      <c r="B119" s="21">
        <v>1952</v>
      </c>
      <c r="C119" s="21">
        <v>1993</v>
      </c>
      <c r="D119" s="21">
        <f t="shared" si="2"/>
        <v>41</v>
      </c>
    </row>
    <row r="120" spans="1:4" ht="12">
      <c r="A120" t="s">
        <v>583</v>
      </c>
      <c r="B120" s="21">
        <v>1932</v>
      </c>
      <c r="C120" s="21">
        <v>1993</v>
      </c>
      <c r="D120" s="21">
        <f t="shared" si="2"/>
        <v>61</v>
      </c>
    </row>
    <row r="121" spans="1:4" ht="12">
      <c r="A121" t="s">
        <v>485</v>
      </c>
      <c r="B121" s="21">
        <v>1951</v>
      </c>
      <c r="C121" s="21">
        <v>1994</v>
      </c>
      <c r="D121" s="21">
        <f t="shared" si="2"/>
        <v>43</v>
      </c>
    </row>
    <row r="122" spans="1:4" ht="12">
      <c r="A122" t="s">
        <v>494</v>
      </c>
      <c r="B122" s="21">
        <v>1942</v>
      </c>
      <c r="C122" s="21">
        <v>1994</v>
      </c>
      <c r="D122" s="21">
        <f t="shared" si="2"/>
        <v>52</v>
      </c>
    </row>
    <row r="123" spans="1:4" ht="12">
      <c r="A123" t="s">
        <v>508</v>
      </c>
      <c r="B123" s="21">
        <v>1944</v>
      </c>
      <c r="C123" s="21">
        <v>1994</v>
      </c>
      <c r="D123" s="21">
        <f t="shared" si="2"/>
        <v>50</v>
      </c>
    </row>
    <row r="124" spans="1:4" ht="12">
      <c r="A124" t="s">
        <v>582</v>
      </c>
      <c r="B124" s="21">
        <v>1959</v>
      </c>
      <c r="C124" s="21">
        <v>1994</v>
      </c>
      <c r="D124" s="21">
        <f t="shared" si="2"/>
        <v>35</v>
      </c>
    </row>
    <row r="125" spans="1:4" ht="12">
      <c r="A125" t="s">
        <v>58</v>
      </c>
      <c r="B125" s="21">
        <v>1929</v>
      </c>
      <c r="C125" s="21">
        <v>1995</v>
      </c>
      <c r="D125" s="21">
        <f t="shared" si="2"/>
        <v>66</v>
      </c>
    </row>
    <row r="126" spans="1:4" ht="12">
      <c r="A126" t="s">
        <v>551</v>
      </c>
      <c r="B126" s="21">
        <v>1960</v>
      </c>
      <c r="C126" s="21">
        <v>1995</v>
      </c>
      <c r="D126" s="21">
        <f t="shared" si="2"/>
        <v>35</v>
      </c>
    </row>
    <row r="127" spans="1:4" ht="12">
      <c r="A127" t="s">
        <v>553</v>
      </c>
      <c r="B127" s="21">
        <v>1957</v>
      </c>
      <c r="C127" s="21">
        <v>1995</v>
      </c>
      <c r="D127" s="21">
        <f t="shared" si="2"/>
        <v>38</v>
      </c>
    </row>
    <row r="128" spans="1:4" ht="12">
      <c r="A128" t="s">
        <v>558</v>
      </c>
      <c r="B128" s="21">
        <v>1951</v>
      </c>
      <c r="C128" s="21">
        <v>1995</v>
      </c>
      <c r="D128" s="21">
        <f t="shared" si="2"/>
        <v>44</v>
      </c>
    </row>
    <row r="129" spans="1:4" ht="12">
      <c r="A129" t="s">
        <v>557</v>
      </c>
      <c r="B129" s="21">
        <v>1958</v>
      </c>
      <c r="C129" s="21">
        <v>1996</v>
      </c>
      <c r="D129" s="21">
        <f t="shared" si="2"/>
        <v>38</v>
      </c>
    </row>
    <row r="130" spans="1:4" ht="12">
      <c r="A130" t="s">
        <v>558</v>
      </c>
      <c r="B130" s="21">
        <v>1951</v>
      </c>
      <c r="C130" s="21">
        <v>1996</v>
      </c>
      <c r="D130" s="21">
        <f t="shared" si="2"/>
        <v>45</v>
      </c>
    </row>
    <row r="131" spans="1:4" ht="12">
      <c r="A131" t="s">
        <v>580</v>
      </c>
      <c r="B131" s="21">
        <v>1960</v>
      </c>
      <c r="C131" s="21">
        <v>1996</v>
      </c>
      <c r="D131" s="21">
        <f t="shared" si="2"/>
        <v>36</v>
      </c>
    </row>
    <row r="132" spans="1:4" ht="12">
      <c r="A132" t="s">
        <v>581</v>
      </c>
      <c r="B132" s="21">
        <v>1945</v>
      </c>
      <c r="C132" s="21">
        <v>1996</v>
      </c>
      <c r="D132" s="21">
        <f t="shared" si="2"/>
        <v>51</v>
      </c>
    </row>
    <row r="133" spans="1:4" ht="12">
      <c r="A133" t="s">
        <v>496</v>
      </c>
      <c r="B133" s="21">
        <v>1948</v>
      </c>
      <c r="C133" s="21">
        <v>1997</v>
      </c>
      <c r="D133" s="21">
        <f t="shared" si="2"/>
        <v>49</v>
      </c>
    </row>
    <row r="134" spans="1:4" ht="12">
      <c r="A134" t="s">
        <v>502</v>
      </c>
      <c r="B134" s="21">
        <v>1948</v>
      </c>
      <c r="C134" s="21">
        <v>1997</v>
      </c>
      <c r="D134" s="21">
        <f t="shared" si="2"/>
        <v>49</v>
      </c>
    </row>
    <row r="135" spans="1:4" ht="12">
      <c r="A135" t="s">
        <v>556</v>
      </c>
      <c r="B135" s="21">
        <v>1939</v>
      </c>
      <c r="C135" s="21">
        <v>1997</v>
      </c>
      <c r="D135" s="21">
        <f t="shared" si="2"/>
        <v>58</v>
      </c>
    </row>
    <row r="136" spans="1:4" ht="12">
      <c r="A136" t="s">
        <v>579</v>
      </c>
      <c r="B136" s="21">
        <v>1957</v>
      </c>
      <c r="C136" s="21">
        <v>1997</v>
      </c>
      <c r="D136" s="21">
        <f t="shared" si="2"/>
        <v>40</v>
      </c>
    </row>
    <row r="137" spans="1:4" ht="12">
      <c r="A137" t="s">
        <v>51</v>
      </c>
      <c r="B137" s="21">
        <v>1943</v>
      </c>
      <c r="C137" s="21">
        <v>1998</v>
      </c>
      <c r="D137" s="21">
        <f t="shared" si="2"/>
        <v>55</v>
      </c>
    </row>
    <row r="138" spans="1:4" ht="12">
      <c r="A138" t="s">
        <v>556</v>
      </c>
      <c r="B138" s="21">
        <v>1939</v>
      </c>
      <c r="C138" s="21">
        <v>1998</v>
      </c>
      <c r="D138" s="21">
        <f t="shared" si="2"/>
        <v>59</v>
      </c>
    </row>
    <row r="139" spans="1:4" ht="12">
      <c r="A139" t="s">
        <v>557</v>
      </c>
      <c r="B139" s="21">
        <v>1958</v>
      </c>
      <c r="C139" s="21">
        <v>1998</v>
      </c>
      <c r="D139" s="21">
        <f t="shared" si="2"/>
        <v>40</v>
      </c>
    </row>
    <row r="140" spans="1:4" ht="12">
      <c r="A140" t="s">
        <v>578</v>
      </c>
      <c r="B140" s="21">
        <v>1935</v>
      </c>
      <c r="C140" s="21">
        <v>1998</v>
      </c>
      <c r="D140" s="21">
        <f aca="true" t="shared" si="3" ref="D140:D175">C140-B140</f>
        <v>63</v>
      </c>
    </row>
    <row r="141" spans="1:4" ht="12">
      <c r="A141" t="s">
        <v>497</v>
      </c>
      <c r="B141" s="21">
        <v>1967</v>
      </c>
      <c r="C141" s="21">
        <v>1999</v>
      </c>
      <c r="D141" s="21">
        <f t="shared" si="3"/>
        <v>32</v>
      </c>
    </row>
    <row r="142" spans="1:4" ht="12">
      <c r="A142" t="s">
        <v>499</v>
      </c>
      <c r="B142" s="21">
        <v>1947</v>
      </c>
      <c r="C142" s="21">
        <v>1999</v>
      </c>
      <c r="D142" s="21">
        <f t="shared" si="3"/>
        <v>52</v>
      </c>
    </row>
    <row r="143" spans="1:4" ht="12">
      <c r="A143" t="s">
        <v>576</v>
      </c>
      <c r="B143" s="21">
        <v>1940</v>
      </c>
      <c r="C143" s="21">
        <v>1999</v>
      </c>
      <c r="D143" s="21">
        <f t="shared" si="3"/>
        <v>59</v>
      </c>
    </row>
    <row r="144" spans="1:4" ht="12">
      <c r="A144" t="s">
        <v>577</v>
      </c>
      <c r="B144" s="21">
        <v>1955</v>
      </c>
      <c r="C144" s="21">
        <v>1999</v>
      </c>
      <c r="D144" s="21">
        <f t="shared" si="3"/>
        <v>44</v>
      </c>
    </row>
    <row r="145" spans="1:7" ht="12">
      <c r="A145" t="s">
        <v>485</v>
      </c>
      <c r="B145" s="21">
        <v>1951</v>
      </c>
      <c r="C145" s="21">
        <v>2000</v>
      </c>
      <c r="D145" s="21">
        <f t="shared" si="3"/>
        <v>49</v>
      </c>
      <c r="E145" t="s">
        <v>358</v>
      </c>
      <c r="F145" s="21">
        <f>COUNTIF($D$145:$D$175,"&lt;30")-COUNTIF($D$145:$D$175,"&lt;20")</f>
        <v>0</v>
      </c>
      <c r="G145" s="21">
        <f>AVERAGE(D145:D175)</f>
        <v>52.774193548387096</v>
      </c>
    </row>
    <row r="146" spans="1:6" ht="12">
      <c r="A146" t="s">
        <v>504</v>
      </c>
      <c r="B146" s="21">
        <v>1942</v>
      </c>
      <c r="C146" s="21">
        <v>2000</v>
      </c>
      <c r="D146" s="21">
        <f t="shared" si="3"/>
        <v>58</v>
      </c>
      <c r="E146" t="s">
        <v>359</v>
      </c>
      <c r="F146" s="21">
        <f>COUNTIF($D$145:$D$175,"&lt;40")-COUNTIF($D$145:$D$175,"&lt;30")</f>
        <v>4</v>
      </c>
    </row>
    <row r="147" spans="1:6" ht="12">
      <c r="A147" t="s">
        <v>555</v>
      </c>
      <c r="B147" s="21">
        <v>1953</v>
      </c>
      <c r="C147" s="21">
        <v>2000</v>
      </c>
      <c r="D147" s="21">
        <f t="shared" si="3"/>
        <v>47</v>
      </c>
      <c r="E147" t="s">
        <v>360</v>
      </c>
      <c r="F147" s="21">
        <f>COUNTIF($D$145:$D$175,"&lt;50")-COUNTIF($D$145:$D$175,"&lt;40")</f>
        <v>12</v>
      </c>
    </row>
    <row r="148" spans="1:6" ht="12">
      <c r="A148" t="s">
        <v>575</v>
      </c>
      <c r="B148" s="21">
        <v>1960</v>
      </c>
      <c r="C148" s="21">
        <v>2000</v>
      </c>
      <c r="D148" s="21">
        <f t="shared" si="3"/>
        <v>40</v>
      </c>
      <c r="E148" t="s">
        <v>361</v>
      </c>
      <c r="F148" s="21">
        <f>COUNTIF($D$145:$D$175,"&lt;60")-COUNTIF($D$145:$D175,"&lt;50")</f>
        <v>9</v>
      </c>
    </row>
    <row r="149" spans="1:6" ht="12">
      <c r="A149" t="s">
        <v>507</v>
      </c>
      <c r="B149" s="21">
        <v>1908</v>
      </c>
      <c r="C149" s="21">
        <v>2001</v>
      </c>
      <c r="D149" s="21">
        <f t="shared" si="3"/>
        <v>93</v>
      </c>
      <c r="E149" t="s">
        <v>362</v>
      </c>
      <c r="F149" s="21">
        <f>COUNTIF($D$145:$D$175,"&lt;70")-COUNTIF($D$145:$D$175,"&lt;60")</f>
        <v>2</v>
      </c>
    </row>
    <row r="150" spans="1:6" ht="12">
      <c r="A150" t="s">
        <v>298</v>
      </c>
      <c r="B150" s="21">
        <v>1969</v>
      </c>
      <c r="C150" s="21">
        <v>2001</v>
      </c>
      <c r="D150" s="21">
        <f t="shared" si="3"/>
        <v>32</v>
      </c>
      <c r="E150" t="s">
        <v>363</v>
      </c>
      <c r="F150" s="21">
        <f>COUNTIF($D$145:$D$175,"&lt;80")-COUNTIF($D$145:$D$175,"&lt;70")</f>
        <v>1</v>
      </c>
    </row>
    <row r="151" spans="1:6" ht="12">
      <c r="A151" t="s">
        <v>573</v>
      </c>
      <c r="B151" s="21">
        <v>1958</v>
      </c>
      <c r="C151" s="21">
        <v>2001</v>
      </c>
      <c r="D151" s="21">
        <f t="shared" si="3"/>
        <v>43</v>
      </c>
      <c r="E151" t="s">
        <v>364</v>
      </c>
      <c r="F151" s="21">
        <f>COUNTIF($D$145:$D$175,"&lt;90")-COUNTIF($D$145:$D$175,"&lt;80")</f>
        <v>2</v>
      </c>
    </row>
    <row r="152" spans="1:6" ht="12">
      <c r="A152" t="s">
        <v>574</v>
      </c>
      <c r="B152" s="21">
        <v>1958</v>
      </c>
      <c r="C152" s="21">
        <v>2001</v>
      </c>
      <c r="D152" s="21">
        <f t="shared" si="3"/>
        <v>43</v>
      </c>
      <c r="E152" t="s">
        <v>365</v>
      </c>
      <c r="F152" s="21">
        <f>COUNTIF($D$145:$D$175,"&lt;100")-COUNTIF($D$145:$D$175,"&lt;90")</f>
        <v>1</v>
      </c>
    </row>
    <row r="153" spans="1:5" ht="12">
      <c r="A153" t="s">
        <v>487</v>
      </c>
      <c r="B153" s="21">
        <v>1960</v>
      </c>
      <c r="C153" s="21">
        <v>2002</v>
      </c>
      <c r="D153" s="21">
        <f t="shared" si="3"/>
        <v>42</v>
      </c>
      <c r="E153" s="17"/>
    </row>
    <row r="154" spans="1:5" ht="12">
      <c r="A154" t="s">
        <v>497</v>
      </c>
      <c r="B154" s="21">
        <v>1967</v>
      </c>
      <c r="C154" s="21">
        <v>2002</v>
      </c>
      <c r="D154" s="21">
        <f t="shared" si="3"/>
        <v>35</v>
      </c>
      <c r="E154" s="17"/>
    </row>
    <row r="155" spans="1:5" ht="12">
      <c r="A155" t="s">
        <v>554</v>
      </c>
      <c r="B155" s="21">
        <v>1921</v>
      </c>
      <c r="C155" s="21">
        <v>2002</v>
      </c>
      <c r="D155" s="21">
        <f t="shared" si="3"/>
        <v>81</v>
      </c>
      <c r="E155" s="17"/>
    </row>
    <row r="156" spans="1:4" ht="12">
      <c r="A156" t="s">
        <v>572</v>
      </c>
      <c r="B156" s="21">
        <v>1955</v>
      </c>
      <c r="C156" s="21">
        <v>2002</v>
      </c>
      <c r="D156" s="21">
        <f t="shared" si="3"/>
        <v>47</v>
      </c>
    </row>
    <row r="157" spans="1:4" ht="12">
      <c r="A157" t="s">
        <v>487</v>
      </c>
      <c r="B157" s="21">
        <v>1960</v>
      </c>
      <c r="C157" s="21">
        <v>2003</v>
      </c>
      <c r="D157" s="21">
        <f t="shared" si="3"/>
        <v>43</v>
      </c>
    </row>
    <row r="158" spans="1:4" ht="12">
      <c r="A158" t="s">
        <v>552</v>
      </c>
      <c r="B158" s="21">
        <v>1950</v>
      </c>
      <c r="C158" s="21">
        <v>2003</v>
      </c>
      <c r="D158" s="21">
        <f t="shared" si="3"/>
        <v>53</v>
      </c>
    </row>
    <row r="159" spans="1:4" ht="12">
      <c r="A159" t="s">
        <v>570</v>
      </c>
      <c r="B159" s="21">
        <v>1945</v>
      </c>
      <c r="C159" s="21">
        <v>2003</v>
      </c>
      <c r="D159" s="21">
        <f t="shared" si="3"/>
        <v>58</v>
      </c>
    </row>
    <row r="160" spans="1:4" ht="12">
      <c r="A160" t="s">
        <v>571</v>
      </c>
      <c r="B160" s="21">
        <v>1955</v>
      </c>
      <c r="C160" s="21">
        <v>2003</v>
      </c>
      <c r="D160" s="21">
        <f t="shared" si="3"/>
        <v>48</v>
      </c>
    </row>
    <row r="161" spans="1:4" ht="12">
      <c r="A161" t="s">
        <v>483</v>
      </c>
      <c r="B161" s="21">
        <v>1949</v>
      </c>
      <c r="C161" s="21">
        <v>2004</v>
      </c>
      <c r="D161" s="21">
        <f t="shared" si="3"/>
        <v>55</v>
      </c>
    </row>
    <row r="162" spans="1:4" ht="12">
      <c r="A162" t="s">
        <v>555</v>
      </c>
      <c r="B162" s="21">
        <v>1953</v>
      </c>
      <c r="C162" s="21">
        <v>2004</v>
      </c>
      <c r="D162" s="21">
        <f t="shared" si="3"/>
        <v>51</v>
      </c>
    </row>
    <row r="163" spans="1:4" ht="12">
      <c r="A163" s="18" t="s">
        <v>569</v>
      </c>
      <c r="B163" s="21">
        <v>1945</v>
      </c>
      <c r="C163" s="21">
        <v>2004</v>
      </c>
      <c r="D163" s="21">
        <f t="shared" si="3"/>
        <v>59</v>
      </c>
    </row>
    <row r="164" spans="1:4" ht="12">
      <c r="A164" t="s">
        <v>51</v>
      </c>
      <c r="B164" s="21">
        <v>1943</v>
      </c>
      <c r="C164" s="21">
        <v>2005</v>
      </c>
      <c r="D164" s="21">
        <f t="shared" si="3"/>
        <v>62</v>
      </c>
    </row>
    <row r="165" spans="1:4" ht="12">
      <c r="A165" t="s">
        <v>506</v>
      </c>
      <c r="B165" s="21">
        <v>1939</v>
      </c>
      <c r="C165" s="21">
        <v>2005</v>
      </c>
      <c r="D165" s="21">
        <f t="shared" si="3"/>
        <v>66</v>
      </c>
    </row>
    <row r="166" spans="1:4" ht="12">
      <c r="A166" t="s">
        <v>298</v>
      </c>
      <c r="B166" s="21">
        <v>1969</v>
      </c>
      <c r="C166" s="21">
        <v>2005</v>
      </c>
      <c r="D166" s="21">
        <f t="shared" si="3"/>
        <v>36</v>
      </c>
    </row>
    <row r="167" spans="1:4" ht="12">
      <c r="A167" t="s">
        <v>298</v>
      </c>
      <c r="B167" s="21">
        <v>1969</v>
      </c>
      <c r="C167" s="21">
        <v>2005</v>
      </c>
      <c r="D167" s="21">
        <f t="shared" si="3"/>
        <v>36</v>
      </c>
    </row>
    <row r="168" spans="1:4" ht="12">
      <c r="A168" t="s">
        <v>554</v>
      </c>
      <c r="B168" s="21">
        <v>1921</v>
      </c>
      <c r="C168" s="21">
        <v>2005</v>
      </c>
      <c r="D168" s="21">
        <f t="shared" si="3"/>
        <v>84</v>
      </c>
    </row>
    <row r="169" spans="1:4" ht="12">
      <c r="A169" t="s">
        <v>301</v>
      </c>
      <c r="B169" s="21">
        <v>1951</v>
      </c>
      <c r="C169" s="21">
        <v>2006</v>
      </c>
      <c r="D169" s="21">
        <f t="shared" si="3"/>
        <v>55</v>
      </c>
    </row>
    <row r="170" spans="1:4" ht="12">
      <c r="A170" t="s">
        <v>553</v>
      </c>
      <c r="B170" s="21">
        <v>1957</v>
      </c>
      <c r="C170" s="21">
        <v>2006</v>
      </c>
      <c r="D170" s="21">
        <f t="shared" si="3"/>
        <v>49</v>
      </c>
    </row>
    <row r="171" spans="1:4" ht="12">
      <c r="A171" t="s">
        <v>568</v>
      </c>
      <c r="B171" s="21">
        <v>1935</v>
      </c>
      <c r="C171" s="21">
        <v>2006</v>
      </c>
      <c r="D171" s="21">
        <f t="shared" si="3"/>
        <v>71</v>
      </c>
    </row>
    <row r="172" spans="1:4" ht="12">
      <c r="A172" t="s">
        <v>496</v>
      </c>
      <c r="B172" s="21">
        <v>1948</v>
      </c>
      <c r="C172" s="21">
        <v>2007</v>
      </c>
      <c r="D172" s="21">
        <f t="shared" si="3"/>
        <v>59</v>
      </c>
    </row>
    <row r="173" spans="1:4" ht="12">
      <c r="A173" t="s">
        <v>497</v>
      </c>
      <c r="B173" s="21">
        <v>1967</v>
      </c>
      <c r="C173" s="21">
        <v>2007</v>
      </c>
      <c r="D173" s="21">
        <f t="shared" si="3"/>
        <v>40</v>
      </c>
    </row>
    <row r="174" spans="1:4" ht="12">
      <c r="A174" t="s">
        <v>552</v>
      </c>
      <c r="B174" s="21">
        <v>1950</v>
      </c>
      <c r="C174" s="21">
        <v>2007</v>
      </c>
      <c r="D174" s="21">
        <f t="shared" si="3"/>
        <v>57</v>
      </c>
    </row>
    <row r="175" spans="1:4" ht="12">
      <c r="A175" t="s">
        <v>567</v>
      </c>
      <c r="B175" s="21">
        <v>1963</v>
      </c>
      <c r="C175" s="21">
        <v>2007</v>
      </c>
      <c r="D175" s="21">
        <f t="shared" si="3"/>
        <v>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C5" sqref="C5"/>
    </sheetView>
  </sheetViews>
  <sheetFormatPr defaultColWidth="11.421875" defaultRowHeight="12.75"/>
  <cols>
    <col min="1" max="16384" width="8.8515625" style="0" customWidth="1"/>
  </cols>
  <sheetData>
    <row r="1" spans="1:10" ht="12">
      <c r="A1" s="7" t="s">
        <v>351</v>
      </c>
      <c r="B1" t="s">
        <v>366</v>
      </c>
      <c r="C1" t="s">
        <v>358</v>
      </c>
      <c r="D1" t="s">
        <v>359</v>
      </c>
      <c r="E1" t="s">
        <v>360</v>
      </c>
      <c r="F1" t="s">
        <v>361</v>
      </c>
      <c r="G1" t="s">
        <v>362</v>
      </c>
      <c r="H1" t="s">
        <v>363</v>
      </c>
      <c r="I1" t="s">
        <v>364</v>
      </c>
      <c r="J1" t="s">
        <v>365</v>
      </c>
    </row>
    <row r="2" spans="1:11" ht="12">
      <c r="A2" s="6" t="s">
        <v>353</v>
      </c>
      <c r="B2" s="21">
        <f>COUNTIF('Nebula Win Ages'!$C$2:$C$175,"&lt;1970")-COUNTIF('Nebula Win Ages'!$C$2:$C$175,"&lt;1960")</f>
        <v>22</v>
      </c>
      <c r="C2" s="21">
        <f>'Nebula Win Ages'!F2</f>
        <v>8</v>
      </c>
      <c r="D2" s="21">
        <f>'Nebula Win Ages'!F3</f>
        <v>4</v>
      </c>
      <c r="E2" s="21">
        <f>'Nebula Win Ages'!F4</f>
        <v>8</v>
      </c>
      <c r="F2" s="21">
        <f>'Nebula Win Ages'!F5</f>
        <v>2</v>
      </c>
      <c r="G2" s="21">
        <f>'Nebula Win Ages'!F6</f>
        <v>0</v>
      </c>
      <c r="H2" s="21">
        <f>'Nebula Win Ages'!F7</f>
        <v>0</v>
      </c>
      <c r="I2" s="21">
        <f>'Nebula Win Ages'!F8</f>
        <v>0</v>
      </c>
      <c r="J2" s="21">
        <f>'Nebula Win Ages'!F9</f>
        <v>0</v>
      </c>
      <c r="K2" s="21">
        <f>SUM(C2:J2)</f>
        <v>22</v>
      </c>
    </row>
    <row r="3" spans="1:11" ht="12">
      <c r="A3" s="6" t="s">
        <v>354</v>
      </c>
      <c r="B3" s="21">
        <f>COUNTIF('Nebula Win Ages'!$C$2:$C$175,"&lt;1980")-COUNTIF('Nebula Win Ages'!$C$2:$C$175,"&lt;1970")</f>
        <v>41</v>
      </c>
      <c r="C3" s="21">
        <f>'Nebula Win Ages'!F24</f>
        <v>6</v>
      </c>
      <c r="D3" s="21">
        <f>'Nebula Win Ages'!F25</f>
        <v>16</v>
      </c>
      <c r="E3" s="21">
        <f>'Nebula Win Ages'!F26</f>
        <v>8</v>
      </c>
      <c r="F3" s="21">
        <f>'Nebula Win Ages'!F27</f>
        <v>6</v>
      </c>
      <c r="G3" s="21">
        <f>'Nebula Win Ages'!F28</f>
        <v>5</v>
      </c>
      <c r="H3" s="21">
        <f>'Nebula Win Ages'!F29</f>
        <v>0</v>
      </c>
      <c r="I3" s="21">
        <f>'Nebula Win Ages'!F30</f>
        <v>0</v>
      </c>
      <c r="J3" s="21">
        <f>'Nebula Win Ages'!F31</f>
        <v>0</v>
      </c>
      <c r="K3" s="21">
        <f>SUM(C3:J3)</f>
        <v>41</v>
      </c>
    </row>
    <row r="4" spans="1:11" ht="12">
      <c r="A4" s="6" t="s">
        <v>355</v>
      </c>
      <c r="B4" s="21">
        <f>COUNTIF('Nebula Win Ages'!$C$2:$C$175,"&lt;1990")-COUNTIF('Nebula Win Ages'!$C$2:$C$175,"&lt;1980")</f>
        <v>40</v>
      </c>
      <c r="C4" s="21">
        <f>'Nebula Win Ages'!F65</f>
        <v>1</v>
      </c>
      <c r="D4" s="21">
        <f>'Nebula Win Ages'!F66</f>
        <v>26</v>
      </c>
      <c r="E4" s="21">
        <f>'Nebula Win Ages'!F67</f>
        <v>7</v>
      </c>
      <c r="F4" s="21">
        <f>'Nebula Win Ages'!F68</f>
        <v>5</v>
      </c>
      <c r="G4" s="21">
        <f>'Nebula Win Ages'!F69</f>
        <v>0</v>
      </c>
      <c r="H4" s="21">
        <f>'Nebula Win Ages'!F70</f>
        <v>1</v>
      </c>
      <c r="I4" s="21">
        <f>'Nebula Win Ages'!F71</f>
        <v>0</v>
      </c>
      <c r="J4" s="21">
        <f>'Nebula Win Ages'!F72</f>
        <v>0</v>
      </c>
      <c r="K4" s="21">
        <f>SUM(C4:J4)</f>
        <v>40</v>
      </c>
    </row>
    <row r="5" spans="1:11" ht="12">
      <c r="A5" s="6" t="s">
        <v>356</v>
      </c>
      <c r="B5" s="21">
        <f>COUNTIF('Nebula Win Ages'!$C$2:$C$175,"&lt;2000")-COUNTIF('Nebula Win Ages'!$C$2:$C$175,"&lt;1990")</f>
        <v>40</v>
      </c>
      <c r="C5" s="21">
        <f>'Nebula Win Ages'!F105</f>
        <v>1</v>
      </c>
      <c r="D5" s="21">
        <f>'Nebula Win Ages'!F106</f>
        <v>7</v>
      </c>
      <c r="E5" s="21">
        <f>'Nebula Win Ages'!F107</f>
        <v>18</v>
      </c>
      <c r="F5" s="21">
        <f>'Nebula Win Ages'!F108</f>
        <v>10</v>
      </c>
      <c r="G5" s="21">
        <f>'Nebula Win Ages'!F109</f>
        <v>4</v>
      </c>
      <c r="H5" s="21">
        <f>'Nebula Win Ages'!F110</f>
        <v>0</v>
      </c>
      <c r="I5" s="21">
        <f>'Nebula Win Ages'!F111</f>
        <v>0</v>
      </c>
      <c r="J5" s="21">
        <f>'Nebula Win Ages'!F112</f>
        <v>0</v>
      </c>
      <c r="K5" s="21">
        <f>SUM(C5:J5)</f>
        <v>40</v>
      </c>
    </row>
    <row r="6" spans="1:11" ht="12">
      <c r="A6" s="6" t="s">
        <v>357</v>
      </c>
      <c r="B6" s="21">
        <f>COUNTIF('Nebula Win Ages'!$C$2:$C$175,"&lt;2010")-COUNTIF('Nebula Win Ages'!$C$2:$C$175,"&lt;2000")</f>
        <v>31</v>
      </c>
      <c r="C6" s="21">
        <f>'Nebula Win Ages'!F145</f>
        <v>0</v>
      </c>
      <c r="D6" s="21">
        <f>'Nebula Win Ages'!F146</f>
        <v>4</v>
      </c>
      <c r="E6" s="21">
        <f>'Nebula Win Ages'!F147</f>
        <v>12</v>
      </c>
      <c r="F6" s="21">
        <f>'Nebula Win Ages'!F148</f>
        <v>9</v>
      </c>
      <c r="G6" s="21">
        <f>'Nebula Win Ages'!F149</f>
        <v>2</v>
      </c>
      <c r="H6" s="21">
        <f>'Nebula Win Ages'!F150</f>
        <v>1</v>
      </c>
      <c r="I6" s="21">
        <f>'Nebula Win Ages'!F151</f>
        <v>2</v>
      </c>
      <c r="J6" s="21">
        <f>'Nebula Win Ages'!F152</f>
        <v>1</v>
      </c>
      <c r="K6" s="21">
        <f>SUM(C6:J6)</f>
        <v>31</v>
      </c>
    </row>
    <row r="7" spans="1:2" ht="12">
      <c r="A7" s="10"/>
      <c r="B7" s="21">
        <f>SUM(B2:B6)</f>
        <v>174</v>
      </c>
    </row>
    <row r="8" ht="12">
      <c r="A8" s="10"/>
    </row>
    <row r="9" ht="12">
      <c r="A9" s="10"/>
    </row>
    <row r="10" ht="12">
      <c r="A10" s="10"/>
    </row>
    <row r="11" ht="12">
      <c r="A11" s="10"/>
    </row>
    <row r="12" ht="12">
      <c r="A12" s="10"/>
    </row>
    <row r="13" ht="12">
      <c r="A13" s="10"/>
    </row>
    <row r="14" spans="1:10" ht="12">
      <c r="A14" s="1" t="s">
        <v>351</v>
      </c>
      <c r="B14" s="2" t="s">
        <v>366</v>
      </c>
      <c r="C14" s="2" t="s">
        <v>358</v>
      </c>
      <c r="D14" s="2" t="s">
        <v>359</v>
      </c>
      <c r="E14" s="2" t="s">
        <v>360</v>
      </c>
      <c r="F14" s="2" t="s">
        <v>361</v>
      </c>
      <c r="G14" s="2" t="s">
        <v>362</v>
      </c>
      <c r="H14" s="2" t="s">
        <v>363</v>
      </c>
      <c r="I14" s="2" t="s">
        <v>364</v>
      </c>
      <c r="J14" s="2" t="s">
        <v>365</v>
      </c>
    </row>
    <row r="15" spans="1:10" ht="12">
      <c r="A15" s="3" t="s">
        <v>353</v>
      </c>
      <c r="B15" s="2">
        <f>SUM(C15:J15)</f>
        <v>1</v>
      </c>
      <c r="C15" s="2">
        <f>C2/$B$2</f>
        <v>0.36363636363636365</v>
      </c>
      <c r="D15" s="2">
        <f aca="true" t="shared" si="0" ref="D15:J15">D2/$B$2</f>
        <v>0.18181818181818182</v>
      </c>
      <c r="E15" s="2">
        <f t="shared" si="0"/>
        <v>0.36363636363636365</v>
      </c>
      <c r="F15" s="2">
        <f t="shared" si="0"/>
        <v>0.09090909090909091</v>
      </c>
      <c r="G15" s="2">
        <f t="shared" si="0"/>
        <v>0</v>
      </c>
      <c r="H15" s="2">
        <f t="shared" si="0"/>
        <v>0</v>
      </c>
      <c r="I15" s="2">
        <f t="shared" si="0"/>
        <v>0</v>
      </c>
      <c r="J15" s="2">
        <f t="shared" si="0"/>
        <v>0</v>
      </c>
    </row>
    <row r="16" spans="1:10" ht="12">
      <c r="A16" s="3" t="s">
        <v>354</v>
      </c>
      <c r="B16" s="2">
        <f>SUM(C16:J16)</f>
        <v>1</v>
      </c>
      <c r="C16" s="2">
        <f>C3/$B$3</f>
        <v>0.14634146341463414</v>
      </c>
      <c r="D16" s="2">
        <f aca="true" t="shared" si="1" ref="D16:J16">D3/$B$3</f>
        <v>0.3902439024390244</v>
      </c>
      <c r="E16" s="2">
        <f t="shared" si="1"/>
        <v>0.1951219512195122</v>
      </c>
      <c r="F16" s="2">
        <f t="shared" si="1"/>
        <v>0.14634146341463414</v>
      </c>
      <c r="G16" s="2">
        <f t="shared" si="1"/>
        <v>0.12195121951219512</v>
      </c>
      <c r="H16" s="2">
        <f t="shared" si="1"/>
        <v>0</v>
      </c>
      <c r="I16" s="2">
        <f t="shared" si="1"/>
        <v>0</v>
      </c>
      <c r="J16" s="2">
        <f t="shared" si="1"/>
        <v>0</v>
      </c>
    </row>
    <row r="17" spans="1:10" ht="12">
      <c r="A17" s="3" t="s">
        <v>355</v>
      </c>
      <c r="B17" s="2">
        <f>SUM(C17:J17)</f>
        <v>1</v>
      </c>
      <c r="C17" s="2">
        <f>C4/$B$4</f>
        <v>0.025</v>
      </c>
      <c r="D17" s="2">
        <f aca="true" t="shared" si="2" ref="D17:J17">D4/$B$4</f>
        <v>0.65</v>
      </c>
      <c r="E17" s="2">
        <f t="shared" si="2"/>
        <v>0.175</v>
      </c>
      <c r="F17" s="2">
        <f t="shared" si="2"/>
        <v>0.125</v>
      </c>
      <c r="G17" s="2">
        <f t="shared" si="2"/>
        <v>0</v>
      </c>
      <c r="H17" s="2">
        <f t="shared" si="2"/>
        <v>0.025</v>
      </c>
      <c r="I17" s="2">
        <f t="shared" si="2"/>
        <v>0</v>
      </c>
      <c r="J17" s="2">
        <f t="shared" si="2"/>
        <v>0</v>
      </c>
    </row>
    <row r="18" spans="1:10" ht="12">
      <c r="A18" s="3" t="s">
        <v>356</v>
      </c>
      <c r="B18" s="2">
        <f>SUM(C18:J18)</f>
        <v>1</v>
      </c>
      <c r="C18" s="2">
        <f>C5/$B$5</f>
        <v>0.025</v>
      </c>
      <c r="D18" s="2">
        <f aca="true" t="shared" si="3" ref="D18:J18">D5/$B$5</f>
        <v>0.175</v>
      </c>
      <c r="E18" s="2">
        <f t="shared" si="3"/>
        <v>0.45</v>
      </c>
      <c r="F18" s="2">
        <f t="shared" si="3"/>
        <v>0.25</v>
      </c>
      <c r="G18" s="2">
        <f t="shared" si="3"/>
        <v>0.1</v>
      </c>
      <c r="H18" s="2">
        <f t="shared" si="3"/>
        <v>0</v>
      </c>
      <c r="I18" s="2">
        <f t="shared" si="3"/>
        <v>0</v>
      </c>
      <c r="J18" s="2">
        <f t="shared" si="3"/>
        <v>0</v>
      </c>
    </row>
    <row r="19" spans="1:10" ht="12">
      <c r="A19" s="3" t="s">
        <v>357</v>
      </c>
      <c r="B19" s="2">
        <f>SUM(C19:J19)</f>
        <v>0.9999999999999998</v>
      </c>
      <c r="C19" s="2">
        <f>C6/$B$6</f>
        <v>0</v>
      </c>
      <c r="D19" s="2">
        <f aca="true" t="shared" si="4" ref="D19:J19">D6/$B$6</f>
        <v>0.12903225806451613</v>
      </c>
      <c r="E19" s="2">
        <f t="shared" si="4"/>
        <v>0.3870967741935484</v>
      </c>
      <c r="F19" s="2">
        <f t="shared" si="4"/>
        <v>0.2903225806451613</v>
      </c>
      <c r="G19" s="2">
        <f t="shared" si="4"/>
        <v>0.06451612903225806</v>
      </c>
      <c r="H19" s="2">
        <f t="shared" si="4"/>
        <v>0.03225806451612903</v>
      </c>
      <c r="I19" s="2">
        <f t="shared" si="4"/>
        <v>0.06451612903225806</v>
      </c>
      <c r="J19" s="2">
        <f t="shared" si="4"/>
        <v>0.03225806451612903</v>
      </c>
    </row>
    <row r="20" spans="1:11" ht="12">
      <c r="A20" s="10"/>
      <c r="C20">
        <f>(SUM(C15:C19))/5</f>
        <v>0.11199556541019957</v>
      </c>
      <c r="D20">
        <f aca="true" t="shared" si="5" ref="D20:J20">(SUM(D15:D19))/5</f>
        <v>0.30521886846434454</v>
      </c>
      <c r="E20">
        <f t="shared" si="5"/>
        <v>0.3141710178098848</v>
      </c>
      <c r="F20">
        <f t="shared" si="5"/>
        <v>0.18051462699377727</v>
      </c>
      <c r="G20">
        <f t="shared" si="5"/>
        <v>0.05729346970889064</v>
      </c>
      <c r="H20">
        <f t="shared" si="5"/>
        <v>0.011451612903225807</v>
      </c>
      <c r="I20">
        <f t="shared" si="5"/>
        <v>0.012903225806451613</v>
      </c>
      <c r="J20">
        <f t="shared" si="5"/>
        <v>0.0064516129032258064</v>
      </c>
      <c r="K20">
        <f>SUM(C20:J20)</f>
        <v>1</v>
      </c>
    </row>
    <row r="23" spans="1:4" ht="12">
      <c r="A23" s="19"/>
      <c r="B23" s="19"/>
      <c r="C23" s="20"/>
      <c r="D23" s="19"/>
    </row>
    <row r="24" ht="12">
      <c r="C24" s="21"/>
    </row>
    <row r="25" ht="12">
      <c r="C25" s="21"/>
    </row>
    <row r="26" ht="12">
      <c r="C26" s="21"/>
    </row>
    <row r="27" ht="12">
      <c r="C27" s="21"/>
    </row>
    <row r="28" ht="12">
      <c r="C28" s="21"/>
    </row>
    <row r="29" ht="12">
      <c r="C29" s="21"/>
    </row>
    <row r="30" ht="12">
      <c r="C30" s="21"/>
    </row>
    <row r="31" ht="12">
      <c r="C31" s="21"/>
    </row>
    <row r="32" ht="12">
      <c r="C32" s="21"/>
    </row>
    <row r="33" ht="12">
      <c r="C33" s="21"/>
    </row>
    <row r="34" ht="12">
      <c r="C34" s="21"/>
    </row>
    <row r="35" ht="12">
      <c r="C35" s="21"/>
    </row>
    <row r="36" ht="12">
      <c r="C36" s="21"/>
    </row>
    <row r="37" ht="12">
      <c r="C37" s="21"/>
    </row>
    <row r="38" ht="12">
      <c r="C38" s="21"/>
    </row>
    <row r="39" ht="12">
      <c r="C39" s="21"/>
    </row>
    <row r="40" ht="12">
      <c r="C40" s="21"/>
    </row>
    <row r="41" ht="12">
      <c r="C41" s="21"/>
    </row>
    <row r="42" ht="12">
      <c r="C42" s="21"/>
    </row>
    <row r="43" ht="12">
      <c r="C43" s="21"/>
    </row>
    <row r="44" ht="12">
      <c r="C44" s="21"/>
    </row>
    <row r="45" ht="12">
      <c r="C45" s="2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8"/>
  <sheetViews>
    <sheetView workbookViewId="0" topLeftCell="A1">
      <selection activeCell="F35" sqref="E35:F35"/>
    </sheetView>
  </sheetViews>
  <sheetFormatPr defaultColWidth="11.421875" defaultRowHeight="12.75"/>
  <cols>
    <col min="1" max="1" width="20.421875" style="0" bestFit="1" customWidth="1"/>
    <col min="2" max="2" width="11.00390625" style="0" bestFit="1" customWidth="1"/>
    <col min="3" max="3" width="10.140625" style="10" bestFit="1" customWidth="1"/>
    <col min="4" max="4" width="9.7109375" style="0" bestFit="1" customWidth="1"/>
    <col min="5" max="5" width="31.8515625" style="0" bestFit="1" customWidth="1"/>
    <col min="6" max="16384" width="8.8515625" style="0" customWidth="1"/>
  </cols>
  <sheetData>
    <row r="1" spans="2:4" ht="12">
      <c r="B1" t="s">
        <v>49</v>
      </c>
      <c r="C1" s="7" t="s">
        <v>47</v>
      </c>
      <c r="D1" t="s">
        <v>48</v>
      </c>
    </row>
    <row r="2" spans="1:4" ht="12">
      <c r="A2" t="s">
        <v>349</v>
      </c>
      <c r="B2">
        <v>1903</v>
      </c>
      <c r="C2" s="6">
        <v>1946</v>
      </c>
      <c r="D2">
        <f aca="true" t="shared" si="0" ref="D2:D65">C2-B2</f>
        <v>43</v>
      </c>
    </row>
    <row r="3" spans="1:4" ht="12">
      <c r="A3" t="s">
        <v>350</v>
      </c>
      <c r="B3">
        <v>1922</v>
      </c>
      <c r="C3" s="6">
        <v>1946</v>
      </c>
      <c r="D3">
        <f t="shared" si="0"/>
        <v>24</v>
      </c>
    </row>
    <row r="4" spans="1:4" ht="12">
      <c r="A4" t="s">
        <v>486</v>
      </c>
      <c r="B4">
        <v>1920</v>
      </c>
      <c r="C4" s="6">
        <v>1946</v>
      </c>
      <c r="D4">
        <f t="shared" si="0"/>
        <v>26</v>
      </c>
    </row>
    <row r="5" spans="1:4" ht="12">
      <c r="A5" t="s">
        <v>319</v>
      </c>
      <c r="B5">
        <v>1896</v>
      </c>
      <c r="C5" s="6">
        <v>1946</v>
      </c>
      <c r="D5">
        <f t="shared" si="0"/>
        <v>50</v>
      </c>
    </row>
    <row r="6" spans="1:4" ht="12">
      <c r="A6" t="s">
        <v>318</v>
      </c>
      <c r="B6">
        <v>1923</v>
      </c>
      <c r="C6" s="6">
        <v>1950</v>
      </c>
      <c r="D6">
        <f t="shared" si="0"/>
        <v>27</v>
      </c>
    </row>
    <row r="7" spans="1:4" ht="12">
      <c r="A7" t="s">
        <v>348</v>
      </c>
      <c r="B7">
        <v>1922</v>
      </c>
      <c r="C7" s="6">
        <v>1950</v>
      </c>
      <c r="D7">
        <f t="shared" si="0"/>
        <v>28</v>
      </c>
    </row>
    <row r="8" spans="1:4" ht="12">
      <c r="A8" t="s">
        <v>309</v>
      </c>
      <c r="B8">
        <v>1907</v>
      </c>
      <c r="C8" s="6">
        <v>1950</v>
      </c>
      <c r="D8">
        <f t="shared" si="0"/>
        <v>43</v>
      </c>
    </row>
    <row r="9" spans="1:4" ht="12">
      <c r="A9" t="s">
        <v>309</v>
      </c>
      <c r="B9">
        <v>1907</v>
      </c>
      <c r="C9" s="6">
        <v>1950</v>
      </c>
      <c r="D9">
        <f t="shared" si="0"/>
        <v>43</v>
      </c>
    </row>
    <row r="10" spans="1:4" ht="12">
      <c r="A10" t="s">
        <v>347</v>
      </c>
      <c r="B10">
        <v>1913</v>
      </c>
      <c r="C10" s="6">
        <v>1953</v>
      </c>
      <c r="D10">
        <f t="shared" si="0"/>
        <v>40</v>
      </c>
    </row>
    <row r="11" spans="1:4" ht="12">
      <c r="A11" t="s">
        <v>484</v>
      </c>
      <c r="B11">
        <v>1917</v>
      </c>
      <c r="C11" s="6">
        <v>1954</v>
      </c>
      <c r="D11">
        <f t="shared" si="0"/>
        <v>37</v>
      </c>
    </row>
    <row r="12" spans="1:4" ht="12">
      <c r="A12" t="s">
        <v>312</v>
      </c>
      <c r="B12">
        <v>1921</v>
      </c>
      <c r="C12" s="6">
        <v>1954</v>
      </c>
      <c r="D12">
        <f t="shared" si="0"/>
        <v>33</v>
      </c>
    </row>
    <row r="13" spans="1:4" ht="12">
      <c r="A13" t="s">
        <v>312</v>
      </c>
      <c r="B13">
        <v>1921</v>
      </c>
      <c r="C13" s="6">
        <v>1954</v>
      </c>
      <c r="D13">
        <f t="shared" si="0"/>
        <v>33</v>
      </c>
    </row>
    <row r="14" spans="1:4" ht="12">
      <c r="A14" t="s">
        <v>346</v>
      </c>
      <c r="B14">
        <v>1920</v>
      </c>
      <c r="C14" s="6">
        <v>1954</v>
      </c>
      <c r="D14">
        <f t="shared" si="0"/>
        <v>34</v>
      </c>
    </row>
    <row r="15" spans="1:4" ht="12">
      <c r="A15" t="s">
        <v>345</v>
      </c>
      <c r="B15">
        <v>1905</v>
      </c>
      <c r="C15" s="6">
        <v>1955</v>
      </c>
      <c r="D15">
        <f t="shared" si="0"/>
        <v>50</v>
      </c>
    </row>
    <row r="16" spans="1:4" ht="12">
      <c r="A16" t="s">
        <v>344</v>
      </c>
      <c r="B16">
        <v>1906</v>
      </c>
      <c r="C16" s="6">
        <v>1955</v>
      </c>
      <c r="D16">
        <f t="shared" si="0"/>
        <v>49</v>
      </c>
    </row>
    <row r="17" spans="1:4" ht="12">
      <c r="A17" t="s">
        <v>317</v>
      </c>
      <c r="B17">
        <v>1923</v>
      </c>
      <c r="C17" s="6">
        <v>1955</v>
      </c>
      <c r="D17">
        <f t="shared" si="0"/>
        <v>32</v>
      </c>
    </row>
    <row r="18" spans="1:4" ht="12">
      <c r="A18" t="s">
        <v>484</v>
      </c>
      <c r="B18">
        <v>1917</v>
      </c>
      <c r="C18" s="6">
        <v>1956</v>
      </c>
      <c r="D18">
        <f t="shared" si="0"/>
        <v>39</v>
      </c>
    </row>
    <row r="19" spans="1:4" ht="12">
      <c r="A19" t="s">
        <v>319</v>
      </c>
      <c r="B19">
        <v>1896</v>
      </c>
      <c r="C19" s="6">
        <v>1956</v>
      </c>
      <c r="D19">
        <f t="shared" si="0"/>
        <v>60</v>
      </c>
    </row>
    <row r="20" spans="1:4" ht="12">
      <c r="A20" t="s">
        <v>309</v>
      </c>
      <c r="B20">
        <v>1907</v>
      </c>
      <c r="C20" s="6">
        <v>1956</v>
      </c>
      <c r="D20">
        <f t="shared" si="0"/>
        <v>49</v>
      </c>
    </row>
    <row r="21" spans="1:4" ht="12">
      <c r="A21" t="s">
        <v>343</v>
      </c>
      <c r="B21">
        <v>1923</v>
      </c>
      <c r="C21" s="6">
        <v>1958</v>
      </c>
      <c r="D21">
        <f t="shared" si="0"/>
        <v>35</v>
      </c>
    </row>
    <row r="22" spans="1:4" ht="12">
      <c r="A22" t="s">
        <v>52</v>
      </c>
      <c r="B22">
        <v>1910</v>
      </c>
      <c r="C22" s="5">
        <v>1958</v>
      </c>
      <c r="D22">
        <f t="shared" si="0"/>
        <v>48</v>
      </c>
    </row>
    <row r="23" spans="1:4" ht="12">
      <c r="A23" t="s">
        <v>501</v>
      </c>
      <c r="B23">
        <v>1904</v>
      </c>
      <c r="C23" s="6">
        <v>1959</v>
      </c>
      <c r="D23">
        <f t="shared" si="0"/>
        <v>55</v>
      </c>
    </row>
    <row r="24" spans="1:4" ht="12">
      <c r="A24" t="s">
        <v>312</v>
      </c>
      <c r="B24">
        <v>1921</v>
      </c>
      <c r="C24" s="6">
        <v>1959</v>
      </c>
      <c r="D24">
        <f t="shared" si="0"/>
        <v>38</v>
      </c>
    </row>
    <row r="25" spans="1:4" ht="12">
      <c r="A25" t="s">
        <v>342</v>
      </c>
      <c r="B25">
        <v>1917</v>
      </c>
      <c r="C25" s="6">
        <v>1959</v>
      </c>
      <c r="D25">
        <f t="shared" si="0"/>
        <v>42</v>
      </c>
    </row>
    <row r="26" spans="1:4" ht="12">
      <c r="A26" t="s">
        <v>515</v>
      </c>
      <c r="B26">
        <v>1927</v>
      </c>
      <c r="C26" s="6">
        <v>1960</v>
      </c>
      <c r="D26">
        <f t="shared" si="0"/>
        <v>33</v>
      </c>
    </row>
    <row r="27" spans="1:4" ht="12">
      <c r="A27" t="s">
        <v>309</v>
      </c>
      <c r="B27">
        <v>1907</v>
      </c>
      <c r="C27" s="6">
        <v>1960</v>
      </c>
      <c r="D27">
        <f t="shared" si="0"/>
        <v>53</v>
      </c>
    </row>
    <row r="28" spans="1:4" ht="12">
      <c r="A28" t="s">
        <v>50</v>
      </c>
      <c r="B28">
        <v>1926</v>
      </c>
      <c r="C28" s="7">
        <v>1961</v>
      </c>
      <c r="D28">
        <f t="shared" si="0"/>
        <v>35</v>
      </c>
    </row>
    <row r="29" spans="1:4" ht="12">
      <c r="A29" t="s">
        <v>317</v>
      </c>
      <c r="B29">
        <v>1923</v>
      </c>
      <c r="C29" s="6">
        <v>1961</v>
      </c>
      <c r="D29">
        <f t="shared" si="0"/>
        <v>38</v>
      </c>
    </row>
    <row r="30" spans="1:4" ht="12">
      <c r="A30" t="s">
        <v>308</v>
      </c>
      <c r="B30">
        <v>1925</v>
      </c>
      <c r="C30" s="6">
        <v>1962</v>
      </c>
      <c r="D30">
        <f t="shared" si="0"/>
        <v>37</v>
      </c>
    </row>
    <row r="31" spans="1:4" ht="12">
      <c r="A31" t="s">
        <v>309</v>
      </c>
      <c r="B31">
        <v>1907</v>
      </c>
      <c r="C31" s="6">
        <v>1962</v>
      </c>
      <c r="D31">
        <f t="shared" si="0"/>
        <v>55</v>
      </c>
    </row>
    <row r="32" spans="1:4" ht="12">
      <c r="A32" t="s">
        <v>505</v>
      </c>
      <c r="B32">
        <v>1920</v>
      </c>
      <c r="C32" s="6">
        <v>1963</v>
      </c>
      <c r="D32">
        <f t="shared" si="0"/>
        <v>43</v>
      </c>
    </row>
    <row r="33" spans="1:4" ht="12">
      <c r="A33" t="s">
        <v>341</v>
      </c>
      <c r="B33">
        <v>1928</v>
      </c>
      <c r="C33" s="6">
        <v>1963</v>
      </c>
      <c r="D33">
        <f t="shared" si="0"/>
        <v>35</v>
      </c>
    </row>
    <row r="34" spans="1:4" ht="12">
      <c r="A34" t="s">
        <v>501</v>
      </c>
      <c r="B34">
        <v>1904</v>
      </c>
      <c r="C34" s="6">
        <v>1964</v>
      </c>
      <c r="D34">
        <f t="shared" si="0"/>
        <v>60</v>
      </c>
    </row>
    <row r="35" spans="1:4" ht="12">
      <c r="A35" t="s">
        <v>50</v>
      </c>
      <c r="B35">
        <v>1926</v>
      </c>
      <c r="C35" s="7">
        <v>1964</v>
      </c>
      <c r="D35">
        <f t="shared" si="0"/>
        <v>38</v>
      </c>
    </row>
    <row r="36" spans="1:4" ht="12">
      <c r="A36" t="s">
        <v>52</v>
      </c>
      <c r="B36">
        <v>1910</v>
      </c>
      <c r="C36" s="5">
        <v>1965</v>
      </c>
      <c r="D36">
        <f t="shared" si="0"/>
        <v>55</v>
      </c>
    </row>
    <row r="37" spans="1:4" ht="12">
      <c r="A37" t="s">
        <v>300</v>
      </c>
      <c r="B37">
        <v>1923</v>
      </c>
      <c r="C37" s="6">
        <v>1965</v>
      </c>
      <c r="D37">
        <f t="shared" si="0"/>
        <v>42</v>
      </c>
    </row>
    <row r="38" spans="1:4" ht="12">
      <c r="A38" t="s">
        <v>514</v>
      </c>
      <c r="B38">
        <v>1920</v>
      </c>
      <c r="C38" s="6">
        <v>1966</v>
      </c>
      <c r="D38">
        <f t="shared" si="0"/>
        <v>46</v>
      </c>
    </row>
    <row r="39" spans="1:4" ht="12">
      <c r="A39" t="s">
        <v>54</v>
      </c>
      <c r="B39">
        <v>1934</v>
      </c>
      <c r="C39" s="6">
        <v>1966</v>
      </c>
      <c r="D39">
        <f t="shared" si="0"/>
        <v>32</v>
      </c>
    </row>
    <row r="40" spans="1:4" ht="12">
      <c r="A40" t="s">
        <v>490</v>
      </c>
      <c r="B40">
        <v>1937</v>
      </c>
      <c r="C40" s="6">
        <v>1966</v>
      </c>
      <c r="D40">
        <f t="shared" si="0"/>
        <v>29</v>
      </c>
    </row>
    <row r="41" spans="1:4" ht="12">
      <c r="A41" t="s">
        <v>505</v>
      </c>
      <c r="B41">
        <v>1920</v>
      </c>
      <c r="C41" s="6">
        <v>1967</v>
      </c>
      <c r="D41">
        <f t="shared" si="0"/>
        <v>47</v>
      </c>
    </row>
    <row r="42" spans="1:4" ht="12">
      <c r="A42" t="s">
        <v>495</v>
      </c>
      <c r="B42">
        <v>1938</v>
      </c>
      <c r="C42" s="6">
        <v>1967</v>
      </c>
      <c r="D42">
        <f t="shared" si="0"/>
        <v>29</v>
      </c>
    </row>
    <row r="43" spans="1:4" ht="12">
      <c r="A43" t="s">
        <v>309</v>
      </c>
      <c r="B43">
        <v>1907</v>
      </c>
      <c r="C43" s="6">
        <v>1967</v>
      </c>
      <c r="D43">
        <f t="shared" si="0"/>
        <v>60</v>
      </c>
    </row>
    <row r="44" spans="1:4" ht="12">
      <c r="A44" t="s">
        <v>307</v>
      </c>
      <c r="B44">
        <v>1926</v>
      </c>
      <c r="C44" s="6">
        <v>1968</v>
      </c>
      <c r="D44">
        <f t="shared" si="0"/>
        <v>42</v>
      </c>
    </row>
    <row r="45" spans="1:4" ht="12">
      <c r="A45" t="s">
        <v>52</v>
      </c>
      <c r="B45">
        <v>1910</v>
      </c>
      <c r="C45" s="4">
        <v>1968</v>
      </c>
      <c r="D45">
        <f t="shared" si="0"/>
        <v>58</v>
      </c>
    </row>
    <row r="46" spans="1:4" ht="12">
      <c r="A46" t="s">
        <v>54</v>
      </c>
      <c r="B46">
        <v>1934</v>
      </c>
      <c r="C46" s="6">
        <v>1968</v>
      </c>
      <c r="D46">
        <f t="shared" si="0"/>
        <v>34</v>
      </c>
    </row>
    <row r="47" spans="1:4" ht="12">
      <c r="A47" t="s">
        <v>316</v>
      </c>
      <c r="B47">
        <v>1918</v>
      </c>
      <c r="C47" s="6">
        <v>1968</v>
      </c>
      <c r="D47">
        <f t="shared" si="0"/>
        <v>50</v>
      </c>
    </row>
    <row r="48" spans="1:4" ht="12">
      <c r="A48" t="s">
        <v>490</v>
      </c>
      <c r="B48">
        <v>1937</v>
      </c>
      <c r="C48" s="6">
        <v>1968</v>
      </c>
      <c r="D48">
        <f t="shared" si="0"/>
        <v>31</v>
      </c>
    </row>
    <row r="49" spans="1:4" ht="12">
      <c r="A49" t="s">
        <v>54</v>
      </c>
      <c r="B49">
        <v>1934</v>
      </c>
      <c r="C49" s="6">
        <v>1969</v>
      </c>
      <c r="D49">
        <f t="shared" si="0"/>
        <v>35</v>
      </c>
    </row>
    <row r="50" spans="1:4" ht="12">
      <c r="A50" t="s">
        <v>340</v>
      </c>
      <c r="B50">
        <v>1934</v>
      </c>
      <c r="C50" s="6">
        <v>1969</v>
      </c>
      <c r="D50">
        <f t="shared" si="0"/>
        <v>35</v>
      </c>
    </row>
    <row r="51" spans="1:4" ht="12">
      <c r="A51" t="s">
        <v>50</v>
      </c>
      <c r="B51">
        <v>1926</v>
      </c>
      <c r="C51" s="7">
        <v>1969</v>
      </c>
      <c r="D51">
        <f t="shared" si="0"/>
        <v>43</v>
      </c>
    </row>
    <row r="52" spans="1:4" ht="12">
      <c r="A52" t="s">
        <v>516</v>
      </c>
      <c r="B52">
        <v>1935</v>
      </c>
      <c r="C52" s="6">
        <v>1969</v>
      </c>
      <c r="D52">
        <f t="shared" si="0"/>
        <v>34</v>
      </c>
    </row>
    <row r="53" spans="1:4" ht="12">
      <c r="A53" t="s">
        <v>52</v>
      </c>
      <c r="B53">
        <v>1910</v>
      </c>
      <c r="C53" s="5">
        <v>1970</v>
      </c>
      <c r="D53">
        <f t="shared" si="0"/>
        <v>60</v>
      </c>
    </row>
    <row r="54" spans="1:4" ht="12">
      <c r="A54" t="s">
        <v>498</v>
      </c>
      <c r="B54">
        <v>1942</v>
      </c>
      <c r="C54" s="6">
        <v>1970</v>
      </c>
      <c r="D54">
        <f t="shared" si="0"/>
        <v>28</v>
      </c>
    </row>
    <row r="55" spans="1:4" ht="12">
      <c r="A55" t="s">
        <v>53</v>
      </c>
      <c r="B55">
        <v>1929</v>
      </c>
      <c r="C55" s="6">
        <v>1970</v>
      </c>
      <c r="D55">
        <f t="shared" si="0"/>
        <v>41</v>
      </c>
    </row>
    <row r="56" spans="1:4" ht="12">
      <c r="A56" t="s">
        <v>52</v>
      </c>
      <c r="B56">
        <v>1910</v>
      </c>
      <c r="C56" s="5">
        <v>1971</v>
      </c>
      <c r="D56">
        <f t="shared" si="0"/>
        <v>61</v>
      </c>
    </row>
    <row r="57" spans="1:4" ht="12">
      <c r="A57" t="s">
        <v>495</v>
      </c>
      <c r="B57">
        <v>1938</v>
      </c>
      <c r="C57" s="6">
        <v>1971</v>
      </c>
      <c r="D57">
        <f t="shared" si="0"/>
        <v>33</v>
      </c>
    </row>
    <row r="58" spans="1:4" ht="12">
      <c r="A58" t="s">
        <v>513</v>
      </c>
      <c r="B58">
        <v>1918</v>
      </c>
      <c r="C58" s="6">
        <v>1971</v>
      </c>
      <c r="D58">
        <f t="shared" si="0"/>
        <v>53</v>
      </c>
    </row>
    <row r="59" spans="1:4" ht="12">
      <c r="A59" t="s">
        <v>495</v>
      </c>
      <c r="B59">
        <v>1938</v>
      </c>
      <c r="C59" s="6">
        <v>1972</v>
      </c>
      <c r="D59">
        <f t="shared" si="0"/>
        <v>34</v>
      </c>
    </row>
    <row r="60" spans="1:4" ht="12">
      <c r="A60" t="s">
        <v>316</v>
      </c>
      <c r="B60">
        <v>1918</v>
      </c>
      <c r="C60" s="6">
        <v>1972</v>
      </c>
      <c r="D60">
        <f t="shared" si="0"/>
        <v>54</v>
      </c>
    </row>
    <row r="61" spans="1:4" ht="12">
      <c r="A61" t="s">
        <v>50</v>
      </c>
      <c r="B61">
        <v>1926</v>
      </c>
      <c r="C61" s="7">
        <v>1972</v>
      </c>
      <c r="D61">
        <f t="shared" si="0"/>
        <v>46</v>
      </c>
    </row>
    <row r="62" spans="1:4" ht="12">
      <c r="A62" t="s">
        <v>318</v>
      </c>
      <c r="B62">
        <v>1923</v>
      </c>
      <c r="C62" s="6">
        <v>1973</v>
      </c>
      <c r="D62">
        <f t="shared" si="0"/>
        <v>50</v>
      </c>
    </row>
    <row r="63" spans="1:4" ht="12">
      <c r="A63" t="s">
        <v>492</v>
      </c>
      <c r="B63">
        <v>1919</v>
      </c>
      <c r="C63" s="6">
        <v>1973</v>
      </c>
      <c r="D63">
        <f t="shared" si="0"/>
        <v>54</v>
      </c>
    </row>
    <row r="64" spans="1:4" ht="12">
      <c r="A64" t="s">
        <v>486</v>
      </c>
      <c r="B64">
        <v>1920</v>
      </c>
      <c r="C64" s="6">
        <v>1973</v>
      </c>
      <c r="D64">
        <f t="shared" si="0"/>
        <v>53</v>
      </c>
    </row>
    <row r="65" spans="1:4" ht="12">
      <c r="A65" t="s">
        <v>50</v>
      </c>
      <c r="B65">
        <v>1926</v>
      </c>
      <c r="C65" s="7">
        <v>1973</v>
      </c>
      <c r="D65">
        <f t="shared" si="0"/>
        <v>47</v>
      </c>
    </row>
    <row r="66" spans="1:4" ht="12">
      <c r="A66" t="s">
        <v>339</v>
      </c>
      <c r="B66">
        <v>1914</v>
      </c>
      <c r="C66" s="6">
        <v>1973</v>
      </c>
      <c r="D66">
        <f aca="true" t="shared" si="1" ref="D66:D129">C66-B66</f>
        <v>59</v>
      </c>
    </row>
    <row r="67" spans="1:4" ht="12">
      <c r="A67" t="s">
        <v>53</v>
      </c>
      <c r="B67">
        <v>1929</v>
      </c>
      <c r="C67" s="6">
        <v>1973</v>
      </c>
      <c r="D67">
        <f t="shared" si="1"/>
        <v>44</v>
      </c>
    </row>
    <row r="68" spans="1:4" ht="12">
      <c r="A68" t="s">
        <v>484</v>
      </c>
      <c r="B68">
        <v>1917</v>
      </c>
      <c r="C68" s="6">
        <v>1974</v>
      </c>
      <c r="D68">
        <f t="shared" si="1"/>
        <v>57</v>
      </c>
    </row>
    <row r="69" spans="1:4" ht="12">
      <c r="A69" t="s">
        <v>54</v>
      </c>
      <c r="B69">
        <v>1934</v>
      </c>
      <c r="C69" s="6">
        <v>1974</v>
      </c>
      <c r="D69">
        <f t="shared" si="1"/>
        <v>40</v>
      </c>
    </row>
    <row r="70" spans="1:4" ht="12">
      <c r="A70" t="s">
        <v>493</v>
      </c>
      <c r="B70">
        <v>1915</v>
      </c>
      <c r="C70" s="6">
        <v>1974</v>
      </c>
      <c r="D70">
        <f t="shared" si="1"/>
        <v>59</v>
      </c>
    </row>
    <row r="71" spans="1:4" ht="12">
      <c r="A71" t="s">
        <v>53</v>
      </c>
      <c r="B71">
        <v>1929</v>
      </c>
      <c r="C71" s="6">
        <v>1974</v>
      </c>
      <c r="D71">
        <f t="shared" si="1"/>
        <v>45</v>
      </c>
    </row>
    <row r="72" spans="1:4" ht="12">
      <c r="A72" t="s">
        <v>491</v>
      </c>
      <c r="B72">
        <v>1948</v>
      </c>
      <c r="C72" s="6">
        <v>1975</v>
      </c>
      <c r="D72">
        <f t="shared" si="1"/>
        <v>27</v>
      </c>
    </row>
    <row r="73" spans="1:4" ht="12">
      <c r="A73" t="s">
        <v>54</v>
      </c>
      <c r="B73">
        <v>1934</v>
      </c>
      <c r="C73" s="6">
        <v>1975</v>
      </c>
      <c r="D73">
        <f t="shared" si="1"/>
        <v>41</v>
      </c>
    </row>
    <row r="74" spans="1:4" ht="12">
      <c r="A74" t="s">
        <v>495</v>
      </c>
      <c r="B74">
        <v>1938</v>
      </c>
      <c r="C74" s="6">
        <v>1975</v>
      </c>
      <c r="D74">
        <f t="shared" si="1"/>
        <v>37</v>
      </c>
    </row>
    <row r="75" spans="1:4" ht="12">
      <c r="A75" t="s">
        <v>53</v>
      </c>
      <c r="B75">
        <v>1929</v>
      </c>
      <c r="C75" s="6">
        <v>1975</v>
      </c>
      <c r="D75">
        <f t="shared" si="1"/>
        <v>46</v>
      </c>
    </row>
    <row r="76" spans="1:4" ht="12">
      <c r="A76" t="s">
        <v>52</v>
      </c>
      <c r="B76">
        <v>1910</v>
      </c>
      <c r="C76" s="4">
        <v>1976</v>
      </c>
      <c r="D76">
        <f t="shared" si="1"/>
        <v>66</v>
      </c>
    </row>
    <row r="77" spans="1:4" ht="12">
      <c r="A77" t="s">
        <v>51</v>
      </c>
      <c r="B77">
        <v>1943</v>
      </c>
      <c r="C77" s="4">
        <v>1976</v>
      </c>
      <c r="D77">
        <f t="shared" si="1"/>
        <v>33</v>
      </c>
    </row>
    <row r="78" spans="1:4" ht="12">
      <c r="A78" t="s">
        <v>495</v>
      </c>
      <c r="B78">
        <v>1938</v>
      </c>
      <c r="C78" s="6">
        <v>1976</v>
      </c>
      <c r="D78">
        <f t="shared" si="1"/>
        <v>38</v>
      </c>
    </row>
    <row r="79" spans="1:4" ht="12">
      <c r="A79" t="s">
        <v>490</v>
      </c>
      <c r="B79">
        <v>1937</v>
      </c>
      <c r="C79" s="6">
        <v>1976</v>
      </c>
      <c r="D79">
        <f t="shared" si="1"/>
        <v>39</v>
      </c>
    </row>
    <row r="80" spans="1:4" ht="12">
      <c r="A80" t="s">
        <v>486</v>
      </c>
      <c r="B80">
        <v>1920</v>
      </c>
      <c r="C80" s="6">
        <v>1977</v>
      </c>
      <c r="D80">
        <f t="shared" si="1"/>
        <v>57</v>
      </c>
    </row>
    <row r="81" spans="1:4" ht="12">
      <c r="A81" t="s">
        <v>493</v>
      </c>
      <c r="B81">
        <v>1915</v>
      </c>
      <c r="C81" s="6">
        <v>1977</v>
      </c>
      <c r="D81">
        <f t="shared" si="1"/>
        <v>62</v>
      </c>
    </row>
    <row r="82" spans="1:4" ht="12">
      <c r="A82" t="s">
        <v>51</v>
      </c>
      <c r="B82">
        <v>1943</v>
      </c>
      <c r="C82" s="5">
        <v>1977</v>
      </c>
      <c r="D82">
        <f t="shared" si="1"/>
        <v>34</v>
      </c>
    </row>
    <row r="83" spans="1:4" ht="12">
      <c r="A83" t="s">
        <v>299</v>
      </c>
      <c r="B83">
        <v>1928</v>
      </c>
      <c r="C83" s="6">
        <v>1977</v>
      </c>
      <c r="D83">
        <f t="shared" si="1"/>
        <v>49</v>
      </c>
    </row>
    <row r="84" spans="1:4" ht="12">
      <c r="A84" t="s">
        <v>503</v>
      </c>
      <c r="B84">
        <v>1948</v>
      </c>
      <c r="C84" s="6">
        <v>1977</v>
      </c>
      <c r="D84">
        <f t="shared" si="1"/>
        <v>29</v>
      </c>
    </row>
    <row r="85" spans="1:4" ht="12">
      <c r="A85" t="s">
        <v>492</v>
      </c>
      <c r="B85">
        <v>1919</v>
      </c>
      <c r="C85" s="6">
        <v>1978</v>
      </c>
      <c r="D85">
        <f t="shared" si="1"/>
        <v>59</v>
      </c>
    </row>
    <row r="86" spans="1:4" ht="12">
      <c r="A86" t="s">
        <v>54</v>
      </c>
      <c r="B86">
        <v>1934</v>
      </c>
      <c r="C86" s="6">
        <v>1978</v>
      </c>
      <c r="D86">
        <f t="shared" si="1"/>
        <v>44</v>
      </c>
    </row>
    <row r="87" spans="1:4" ht="12">
      <c r="A87" t="s">
        <v>315</v>
      </c>
      <c r="B87">
        <v>1948</v>
      </c>
      <c r="C87" s="6">
        <v>1978</v>
      </c>
      <c r="D87">
        <f t="shared" si="1"/>
        <v>30</v>
      </c>
    </row>
    <row r="88" spans="1:4" ht="12">
      <c r="A88" t="s">
        <v>503</v>
      </c>
      <c r="B88">
        <v>1948</v>
      </c>
      <c r="C88" s="6">
        <v>1978</v>
      </c>
      <c r="D88">
        <f t="shared" si="1"/>
        <v>30</v>
      </c>
    </row>
    <row r="89" spans="1:4" ht="12">
      <c r="A89" t="s">
        <v>311</v>
      </c>
      <c r="B89">
        <v>1942</v>
      </c>
      <c r="C89" s="6">
        <v>1979</v>
      </c>
      <c r="D89">
        <f t="shared" si="1"/>
        <v>37</v>
      </c>
    </row>
    <row r="90" spans="1:4" ht="12">
      <c r="A90" t="s">
        <v>489</v>
      </c>
      <c r="B90">
        <v>1947</v>
      </c>
      <c r="C90" s="9">
        <v>1979</v>
      </c>
      <c r="D90">
        <f t="shared" si="1"/>
        <v>32</v>
      </c>
    </row>
    <row r="91" spans="1:4" ht="12">
      <c r="A91" t="s">
        <v>50</v>
      </c>
      <c r="B91">
        <v>1926</v>
      </c>
      <c r="C91" s="7">
        <v>1979</v>
      </c>
      <c r="D91">
        <f t="shared" si="1"/>
        <v>53</v>
      </c>
    </row>
    <row r="92" spans="1:4" ht="12">
      <c r="A92" t="s">
        <v>502</v>
      </c>
      <c r="B92">
        <v>1948</v>
      </c>
      <c r="C92" s="6">
        <v>1979</v>
      </c>
      <c r="D92">
        <f t="shared" si="1"/>
        <v>31</v>
      </c>
    </row>
    <row r="93" spans="1:4" ht="12">
      <c r="A93" t="s">
        <v>484</v>
      </c>
      <c r="B93">
        <v>1917</v>
      </c>
      <c r="C93" s="6">
        <v>1980</v>
      </c>
      <c r="D93">
        <f t="shared" si="1"/>
        <v>63</v>
      </c>
    </row>
    <row r="94" spans="1:4" ht="12">
      <c r="A94" t="s">
        <v>512</v>
      </c>
      <c r="B94">
        <v>1942</v>
      </c>
      <c r="C94" s="6">
        <v>1980</v>
      </c>
      <c r="D94">
        <f t="shared" si="1"/>
        <v>38</v>
      </c>
    </row>
    <row r="95" spans="1:4" ht="12">
      <c r="A95" t="s">
        <v>491</v>
      </c>
      <c r="B95">
        <v>1948</v>
      </c>
      <c r="C95" s="6">
        <v>1980</v>
      </c>
      <c r="D95">
        <f t="shared" si="1"/>
        <v>32</v>
      </c>
    </row>
    <row r="96" spans="1:4" ht="12">
      <c r="A96" t="s">
        <v>491</v>
      </c>
      <c r="B96">
        <v>1948</v>
      </c>
      <c r="C96" s="6">
        <v>1980</v>
      </c>
      <c r="D96">
        <f t="shared" si="1"/>
        <v>32</v>
      </c>
    </row>
    <row r="97" spans="1:4" ht="12">
      <c r="A97" t="s">
        <v>501</v>
      </c>
      <c r="B97">
        <v>1904</v>
      </c>
      <c r="C97" s="6">
        <v>1981</v>
      </c>
      <c r="D97">
        <f t="shared" si="1"/>
        <v>77</v>
      </c>
    </row>
    <row r="98" spans="1:4" ht="12">
      <c r="A98" t="s">
        <v>300</v>
      </c>
      <c r="B98">
        <v>1923</v>
      </c>
      <c r="C98" s="6">
        <v>1981</v>
      </c>
      <c r="D98">
        <f t="shared" si="1"/>
        <v>58</v>
      </c>
    </row>
    <row r="99" spans="1:4" ht="12">
      <c r="A99" t="s">
        <v>300</v>
      </c>
      <c r="B99">
        <v>1923</v>
      </c>
      <c r="C99" s="6">
        <v>1981</v>
      </c>
      <c r="D99">
        <f t="shared" si="1"/>
        <v>58</v>
      </c>
    </row>
    <row r="100" spans="1:4" ht="12">
      <c r="A100" t="s">
        <v>315</v>
      </c>
      <c r="B100">
        <v>1948</v>
      </c>
      <c r="C100" s="6">
        <v>1981</v>
      </c>
      <c r="D100">
        <f t="shared" si="1"/>
        <v>33</v>
      </c>
    </row>
    <row r="101" spans="1:4" ht="12">
      <c r="A101" t="s">
        <v>311</v>
      </c>
      <c r="B101">
        <v>1942</v>
      </c>
      <c r="C101" s="6">
        <v>1982</v>
      </c>
      <c r="D101">
        <f t="shared" si="1"/>
        <v>40</v>
      </c>
    </row>
    <row r="102" spans="1:4" ht="12">
      <c r="A102" t="s">
        <v>489</v>
      </c>
      <c r="B102">
        <v>1947</v>
      </c>
      <c r="C102" s="9">
        <v>1982</v>
      </c>
      <c r="D102">
        <f t="shared" si="1"/>
        <v>35</v>
      </c>
    </row>
    <row r="103" spans="1:4" ht="12">
      <c r="A103" t="s">
        <v>50</v>
      </c>
      <c r="B103">
        <v>1926</v>
      </c>
      <c r="C103" s="7">
        <v>1982</v>
      </c>
      <c r="D103">
        <f t="shared" si="1"/>
        <v>56</v>
      </c>
    </row>
    <row r="104" spans="1:4" ht="12">
      <c r="A104" t="s">
        <v>490</v>
      </c>
      <c r="B104">
        <v>1937</v>
      </c>
      <c r="C104" s="6">
        <v>1982</v>
      </c>
      <c r="D104">
        <f t="shared" si="1"/>
        <v>45</v>
      </c>
    </row>
    <row r="105" spans="1:4" ht="12">
      <c r="A105" t="s">
        <v>46</v>
      </c>
      <c r="B105">
        <v>1945</v>
      </c>
      <c r="C105" s="7">
        <v>1983</v>
      </c>
      <c r="D105">
        <f t="shared" si="1"/>
        <v>38</v>
      </c>
    </row>
    <row r="106" spans="1:4" ht="12">
      <c r="A106" t="s">
        <v>486</v>
      </c>
      <c r="B106">
        <v>1920</v>
      </c>
      <c r="C106" s="6">
        <v>1983</v>
      </c>
      <c r="D106">
        <f t="shared" si="1"/>
        <v>63</v>
      </c>
    </row>
    <row r="107" spans="1:4" ht="12">
      <c r="A107" t="s">
        <v>306</v>
      </c>
      <c r="B107">
        <v>1937</v>
      </c>
      <c r="C107" s="6">
        <v>1983</v>
      </c>
      <c r="D107">
        <f t="shared" si="1"/>
        <v>46</v>
      </c>
    </row>
    <row r="108" spans="1:4" ht="12">
      <c r="A108" t="s">
        <v>503</v>
      </c>
      <c r="B108">
        <v>1948</v>
      </c>
      <c r="C108" s="6">
        <v>1983</v>
      </c>
      <c r="D108">
        <f t="shared" si="1"/>
        <v>35</v>
      </c>
    </row>
    <row r="109" spans="1:4" ht="12">
      <c r="A109" t="s">
        <v>500</v>
      </c>
      <c r="B109">
        <v>1950</v>
      </c>
      <c r="C109" s="6">
        <v>1984</v>
      </c>
      <c r="D109">
        <f t="shared" si="1"/>
        <v>34</v>
      </c>
    </row>
    <row r="110" spans="1:4" ht="12">
      <c r="A110" t="s">
        <v>485</v>
      </c>
      <c r="B110">
        <v>1951</v>
      </c>
      <c r="C110" s="6">
        <v>1984</v>
      </c>
      <c r="D110">
        <f t="shared" si="1"/>
        <v>33</v>
      </c>
    </row>
    <row r="111" spans="1:4" ht="12">
      <c r="A111" t="s">
        <v>499</v>
      </c>
      <c r="B111">
        <v>1947</v>
      </c>
      <c r="C111" s="6">
        <v>1984</v>
      </c>
      <c r="D111">
        <f t="shared" si="1"/>
        <v>37</v>
      </c>
    </row>
    <row r="112" spans="1:4" ht="12">
      <c r="A112" t="s">
        <v>338</v>
      </c>
      <c r="B112">
        <v>1951</v>
      </c>
      <c r="C112" s="6">
        <v>1984</v>
      </c>
      <c r="D112">
        <f t="shared" si="1"/>
        <v>33</v>
      </c>
    </row>
    <row r="113" spans="1:4" ht="12">
      <c r="A113" t="s">
        <v>500</v>
      </c>
      <c r="B113">
        <v>1950</v>
      </c>
      <c r="C113" s="6">
        <v>1985</v>
      </c>
      <c r="D113">
        <f t="shared" si="1"/>
        <v>35</v>
      </c>
    </row>
    <row r="114" spans="1:4" ht="12">
      <c r="A114" t="s">
        <v>489</v>
      </c>
      <c r="B114">
        <v>1947</v>
      </c>
      <c r="C114" s="9">
        <v>1985</v>
      </c>
      <c r="D114">
        <f t="shared" si="1"/>
        <v>38</v>
      </c>
    </row>
    <row r="115" spans="1:4" ht="12">
      <c r="A115" t="s">
        <v>499</v>
      </c>
      <c r="B115">
        <v>1947</v>
      </c>
      <c r="C115" s="6">
        <v>1985</v>
      </c>
      <c r="D115">
        <f t="shared" si="1"/>
        <v>38</v>
      </c>
    </row>
    <row r="116" spans="1:4" ht="12">
      <c r="A116" t="s">
        <v>511</v>
      </c>
      <c r="B116">
        <v>1948</v>
      </c>
      <c r="C116" s="6">
        <v>1985</v>
      </c>
      <c r="D116">
        <f t="shared" si="1"/>
        <v>37</v>
      </c>
    </row>
    <row r="117" spans="1:4" ht="12">
      <c r="A117" t="s">
        <v>492</v>
      </c>
      <c r="B117">
        <v>1919</v>
      </c>
      <c r="C117" s="6">
        <v>1986</v>
      </c>
      <c r="D117">
        <f t="shared" si="1"/>
        <v>67</v>
      </c>
    </row>
    <row r="118" spans="1:4" ht="12">
      <c r="A118" t="s">
        <v>54</v>
      </c>
      <c r="B118">
        <v>1934</v>
      </c>
      <c r="C118" s="6">
        <v>1986</v>
      </c>
      <c r="D118">
        <f t="shared" si="1"/>
        <v>52</v>
      </c>
    </row>
    <row r="119" spans="1:4" ht="12">
      <c r="A119" t="s">
        <v>488</v>
      </c>
      <c r="B119">
        <v>1951</v>
      </c>
      <c r="C119" s="6">
        <v>1986</v>
      </c>
      <c r="D119">
        <f t="shared" si="1"/>
        <v>35</v>
      </c>
    </row>
    <row r="120" spans="1:4" ht="12">
      <c r="A120" t="s">
        <v>490</v>
      </c>
      <c r="B120">
        <v>1937</v>
      </c>
      <c r="C120" s="6">
        <v>1986</v>
      </c>
      <c r="D120">
        <f t="shared" si="1"/>
        <v>49</v>
      </c>
    </row>
    <row r="121" spans="1:4" ht="12">
      <c r="A121" t="s">
        <v>485</v>
      </c>
      <c r="B121">
        <v>1951</v>
      </c>
      <c r="C121" s="6">
        <v>1987</v>
      </c>
      <c r="D121">
        <f t="shared" si="1"/>
        <v>36</v>
      </c>
    </row>
    <row r="122" spans="1:4" ht="12">
      <c r="A122" t="s">
        <v>488</v>
      </c>
      <c r="B122">
        <v>1951</v>
      </c>
      <c r="C122" s="6">
        <v>1987</v>
      </c>
      <c r="D122">
        <f t="shared" si="1"/>
        <v>36</v>
      </c>
    </row>
    <row r="123" spans="1:4" ht="12">
      <c r="A123" t="s">
        <v>516</v>
      </c>
      <c r="B123">
        <v>1935</v>
      </c>
      <c r="C123" s="6">
        <v>1987</v>
      </c>
      <c r="D123">
        <f t="shared" si="1"/>
        <v>52</v>
      </c>
    </row>
    <row r="124" spans="1:4" ht="12">
      <c r="A124" t="s">
        <v>490</v>
      </c>
      <c r="B124">
        <v>1937</v>
      </c>
      <c r="C124" s="6">
        <v>1987</v>
      </c>
      <c r="D124">
        <f t="shared" si="1"/>
        <v>50</v>
      </c>
    </row>
    <row r="125" spans="1:4" ht="12">
      <c r="A125" t="s">
        <v>500</v>
      </c>
      <c r="B125">
        <v>1950</v>
      </c>
      <c r="C125" s="6">
        <v>1988</v>
      </c>
      <c r="D125">
        <f t="shared" si="1"/>
        <v>38</v>
      </c>
    </row>
    <row r="126" spans="1:4" ht="12">
      <c r="A126" t="s">
        <v>337</v>
      </c>
      <c r="B126">
        <v>1954</v>
      </c>
      <c r="C126" s="6">
        <v>1988</v>
      </c>
      <c r="D126">
        <f t="shared" si="1"/>
        <v>34</v>
      </c>
    </row>
    <row r="127" spans="1:4" ht="12">
      <c r="A127" t="s">
        <v>488</v>
      </c>
      <c r="B127">
        <v>1951</v>
      </c>
      <c r="C127" s="6">
        <v>1988</v>
      </c>
      <c r="D127">
        <f t="shared" si="1"/>
        <v>37</v>
      </c>
    </row>
    <row r="128" spans="1:4" ht="12">
      <c r="A128" t="s">
        <v>53</v>
      </c>
      <c r="B128">
        <v>1929</v>
      </c>
      <c r="C128" s="6">
        <v>1988</v>
      </c>
      <c r="D128">
        <f t="shared" si="1"/>
        <v>59</v>
      </c>
    </row>
    <row r="129" spans="1:4" ht="12">
      <c r="A129" t="s">
        <v>311</v>
      </c>
      <c r="B129">
        <v>1942</v>
      </c>
      <c r="C129" s="6">
        <v>1989</v>
      </c>
      <c r="D129">
        <f t="shared" si="1"/>
        <v>47</v>
      </c>
    </row>
    <row r="130" spans="1:4" ht="12">
      <c r="A130" t="s">
        <v>46</v>
      </c>
      <c r="B130">
        <v>1945</v>
      </c>
      <c r="C130" s="7">
        <v>1989</v>
      </c>
      <c r="D130">
        <f aca="true" t="shared" si="2" ref="D130:D193">C130-B130</f>
        <v>44</v>
      </c>
    </row>
    <row r="131" spans="1:4" ht="12">
      <c r="A131" t="s">
        <v>510</v>
      </c>
      <c r="B131">
        <v>1947</v>
      </c>
      <c r="C131" s="6">
        <v>1989</v>
      </c>
      <c r="D131">
        <f t="shared" si="2"/>
        <v>42</v>
      </c>
    </row>
    <row r="132" spans="1:4" ht="12">
      <c r="A132" t="s">
        <v>494</v>
      </c>
      <c r="B132">
        <v>1942</v>
      </c>
      <c r="C132" s="6">
        <v>1989</v>
      </c>
      <c r="D132">
        <f t="shared" si="2"/>
        <v>47</v>
      </c>
    </row>
    <row r="133" spans="1:4" ht="12">
      <c r="A133" t="s">
        <v>336</v>
      </c>
      <c r="B133">
        <v>1948</v>
      </c>
      <c r="C133" s="6">
        <v>1990</v>
      </c>
      <c r="D133">
        <f t="shared" si="2"/>
        <v>42</v>
      </c>
    </row>
    <row r="134" spans="1:4" ht="12">
      <c r="A134" t="s">
        <v>483</v>
      </c>
      <c r="B134">
        <v>1949</v>
      </c>
      <c r="C134" s="6">
        <v>1990</v>
      </c>
      <c r="D134">
        <f t="shared" si="2"/>
        <v>41</v>
      </c>
    </row>
    <row r="135" spans="1:4" ht="12">
      <c r="A135" t="s">
        <v>516</v>
      </c>
      <c r="B135">
        <v>1935</v>
      </c>
      <c r="C135" s="6">
        <v>1990</v>
      </c>
      <c r="D135">
        <f t="shared" si="2"/>
        <v>55</v>
      </c>
    </row>
    <row r="136" spans="1:4" ht="12">
      <c r="A136" t="s">
        <v>305</v>
      </c>
      <c r="B136">
        <v>1939</v>
      </c>
      <c r="C136" s="6">
        <v>1990</v>
      </c>
      <c r="D136">
        <f t="shared" si="2"/>
        <v>51</v>
      </c>
    </row>
    <row r="137" spans="1:4" ht="12">
      <c r="A137" t="s">
        <v>51</v>
      </c>
      <c r="B137">
        <v>1943</v>
      </c>
      <c r="C137" s="5">
        <v>1991</v>
      </c>
      <c r="D137">
        <f t="shared" si="2"/>
        <v>48</v>
      </c>
    </row>
    <row r="138" spans="1:4" ht="12">
      <c r="A138" t="s">
        <v>483</v>
      </c>
      <c r="B138">
        <v>1949</v>
      </c>
      <c r="C138" s="6">
        <v>1991</v>
      </c>
      <c r="D138">
        <f t="shared" si="2"/>
        <v>42</v>
      </c>
    </row>
    <row r="139" spans="1:4" ht="12">
      <c r="A139" t="s">
        <v>494</v>
      </c>
      <c r="B139">
        <v>1942</v>
      </c>
      <c r="C139" s="6">
        <v>1991</v>
      </c>
      <c r="D139">
        <f t="shared" si="2"/>
        <v>49</v>
      </c>
    </row>
    <row r="140" spans="1:4" ht="12">
      <c r="A140" t="s">
        <v>504</v>
      </c>
      <c r="B140">
        <v>1942</v>
      </c>
      <c r="C140" s="6">
        <v>1991</v>
      </c>
      <c r="D140">
        <f t="shared" si="2"/>
        <v>49</v>
      </c>
    </row>
    <row r="141" spans="1:4" ht="12">
      <c r="A141" t="s">
        <v>302</v>
      </c>
      <c r="B141">
        <v>1955</v>
      </c>
      <c r="C141" s="6">
        <v>1992</v>
      </c>
      <c r="D141">
        <f t="shared" si="2"/>
        <v>37</v>
      </c>
    </row>
    <row r="142" spans="1:4" ht="12">
      <c r="A142" t="s">
        <v>486</v>
      </c>
      <c r="B142">
        <v>1920</v>
      </c>
      <c r="C142" s="6">
        <v>1992</v>
      </c>
      <c r="D142">
        <f t="shared" si="2"/>
        <v>72</v>
      </c>
    </row>
    <row r="143" spans="1:4" ht="12">
      <c r="A143" t="s">
        <v>483</v>
      </c>
      <c r="B143">
        <v>1949</v>
      </c>
      <c r="C143" s="6">
        <v>1992</v>
      </c>
      <c r="D143">
        <f t="shared" si="2"/>
        <v>43</v>
      </c>
    </row>
    <row r="144" spans="1:4" ht="12">
      <c r="A144" t="s">
        <v>496</v>
      </c>
      <c r="B144">
        <v>1948</v>
      </c>
      <c r="C144" s="6">
        <v>1992</v>
      </c>
      <c r="D144">
        <f t="shared" si="2"/>
        <v>44</v>
      </c>
    </row>
    <row r="145" spans="1:4" ht="12">
      <c r="A145" t="s">
        <v>46</v>
      </c>
      <c r="B145">
        <v>1945</v>
      </c>
      <c r="C145" s="7">
        <v>1993</v>
      </c>
      <c r="D145">
        <f t="shared" si="2"/>
        <v>48</v>
      </c>
    </row>
    <row r="146" spans="1:4" ht="12">
      <c r="A146" t="s">
        <v>46</v>
      </c>
      <c r="B146">
        <v>1945</v>
      </c>
      <c r="C146" s="8">
        <v>1993</v>
      </c>
      <c r="D146">
        <f t="shared" si="2"/>
        <v>48</v>
      </c>
    </row>
    <row r="147" spans="1:4" ht="12">
      <c r="A147" t="s">
        <v>335</v>
      </c>
      <c r="B147">
        <v>1945</v>
      </c>
      <c r="C147" s="6">
        <v>1993</v>
      </c>
      <c r="D147">
        <f t="shared" si="2"/>
        <v>48</v>
      </c>
    </row>
    <row r="148" spans="1:4" ht="12">
      <c r="A148" t="s">
        <v>304</v>
      </c>
      <c r="B148">
        <v>1947</v>
      </c>
      <c r="C148" s="6">
        <v>1993</v>
      </c>
      <c r="D148">
        <f t="shared" si="2"/>
        <v>46</v>
      </c>
    </row>
    <row r="149" spans="1:4" ht="12">
      <c r="A149" t="s">
        <v>310</v>
      </c>
      <c r="B149">
        <v>1944</v>
      </c>
      <c r="C149" s="6">
        <v>1993</v>
      </c>
      <c r="D149">
        <f t="shared" si="2"/>
        <v>49</v>
      </c>
    </row>
    <row r="150" spans="1:4" ht="12">
      <c r="A150" t="s">
        <v>509</v>
      </c>
      <c r="B150">
        <v>1934</v>
      </c>
      <c r="C150" s="6">
        <v>1994</v>
      </c>
      <c r="D150">
        <f t="shared" si="2"/>
        <v>60</v>
      </c>
    </row>
    <row r="151" spans="1:4" ht="12">
      <c r="A151" t="s">
        <v>46</v>
      </c>
      <c r="B151">
        <v>1945</v>
      </c>
      <c r="C151" s="8">
        <v>1994</v>
      </c>
      <c r="D151">
        <f t="shared" si="2"/>
        <v>49</v>
      </c>
    </row>
    <row r="152" spans="1:4" ht="12">
      <c r="A152" t="s">
        <v>334</v>
      </c>
      <c r="B152">
        <v>1949</v>
      </c>
      <c r="C152" s="6">
        <v>1994</v>
      </c>
      <c r="D152">
        <f t="shared" si="2"/>
        <v>45</v>
      </c>
    </row>
    <row r="153" spans="1:4" ht="12">
      <c r="A153" t="s">
        <v>297</v>
      </c>
      <c r="B153">
        <v>1952</v>
      </c>
      <c r="C153" s="6">
        <v>1994</v>
      </c>
      <c r="D153">
        <f t="shared" si="2"/>
        <v>42</v>
      </c>
    </row>
    <row r="154" spans="1:4" ht="12">
      <c r="A154" t="s">
        <v>508</v>
      </c>
      <c r="B154">
        <v>1944</v>
      </c>
      <c r="C154" s="6">
        <v>1995</v>
      </c>
      <c r="D154">
        <f t="shared" si="2"/>
        <v>51</v>
      </c>
    </row>
    <row r="155" spans="1:4" ht="12">
      <c r="A155" t="s">
        <v>51</v>
      </c>
      <c r="B155">
        <v>1943</v>
      </c>
      <c r="C155" s="4">
        <v>1995</v>
      </c>
      <c r="D155">
        <f t="shared" si="2"/>
        <v>52</v>
      </c>
    </row>
    <row r="156" spans="1:4" ht="12">
      <c r="A156" t="s">
        <v>483</v>
      </c>
      <c r="B156">
        <v>1949</v>
      </c>
      <c r="C156" s="6">
        <v>1995</v>
      </c>
      <c r="D156">
        <f t="shared" si="2"/>
        <v>46</v>
      </c>
    </row>
    <row r="157" spans="1:4" ht="12">
      <c r="A157" t="s">
        <v>494</v>
      </c>
      <c r="B157">
        <v>1942</v>
      </c>
      <c r="C157" s="6">
        <v>1995</v>
      </c>
      <c r="D157">
        <f t="shared" si="2"/>
        <v>53</v>
      </c>
    </row>
    <row r="158" spans="1:4" ht="12">
      <c r="A158" t="s">
        <v>314</v>
      </c>
      <c r="B158">
        <v>1958</v>
      </c>
      <c r="C158" s="6">
        <v>1996</v>
      </c>
      <c r="D158">
        <f t="shared" si="2"/>
        <v>38</v>
      </c>
    </row>
    <row r="159" spans="1:4" ht="12">
      <c r="A159" t="s">
        <v>301</v>
      </c>
      <c r="B159">
        <v>1951</v>
      </c>
      <c r="C159" s="6">
        <v>1996</v>
      </c>
      <c r="D159">
        <f t="shared" si="2"/>
        <v>45</v>
      </c>
    </row>
    <row r="160" spans="1:4" ht="12">
      <c r="A160" t="s">
        <v>333</v>
      </c>
      <c r="B160">
        <v>1959</v>
      </c>
      <c r="C160" s="6">
        <v>1996</v>
      </c>
      <c r="D160">
        <f t="shared" si="2"/>
        <v>37</v>
      </c>
    </row>
    <row r="161" spans="1:4" ht="12">
      <c r="A161" t="s">
        <v>332</v>
      </c>
      <c r="B161">
        <v>1959</v>
      </c>
      <c r="C161" s="6">
        <v>1996</v>
      </c>
      <c r="D161">
        <f t="shared" si="2"/>
        <v>37</v>
      </c>
    </row>
    <row r="162" spans="1:4" ht="12">
      <c r="A162" t="s">
        <v>313</v>
      </c>
      <c r="B162">
        <v>1954</v>
      </c>
      <c r="C162" s="6">
        <v>1997</v>
      </c>
      <c r="D162">
        <f t="shared" si="2"/>
        <v>43</v>
      </c>
    </row>
    <row r="163" spans="1:4" ht="12">
      <c r="A163" t="s">
        <v>46</v>
      </c>
      <c r="B163">
        <v>1945</v>
      </c>
      <c r="C163" s="7">
        <v>1997</v>
      </c>
      <c r="D163">
        <f t="shared" si="2"/>
        <v>52</v>
      </c>
    </row>
    <row r="164" spans="1:4" ht="12">
      <c r="A164" t="s">
        <v>491</v>
      </c>
      <c r="B164">
        <v>1948</v>
      </c>
      <c r="C164" s="6">
        <v>1997</v>
      </c>
      <c r="D164">
        <f t="shared" si="2"/>
        <v>49</v>
      </c>
    </row>
    <row r="165" spans="1:4" ht="12">
      <c r="A165" t="s">
        <v>297</v>
      </c>
      <c r="B165">
        <v>1952</v>
      </c>
      <c r="C165" s="6">
        <v>1997</v>
      </c>
      <c r="D165">
        <f t="shared" si="2"/>
        <v>45</v>
      </c>
    </row>
    <row r="166" spans="1:4" ht="12">
      <c r="A166" t="s">
        <v>314</v>
      </c>
      <c r="B166">
        <v>1958</v>
      </c>
      <c r="C166" s="6">
        <v>1998</v>
      </c>
      <c r="D166">
        <f t="shared" si="2"/>
        <v>40</v>
      </c>
    </row>
    <row r="167" spans="1:4" ht="12">
      <c r="A167" t="s">
        <v>331</v>
      </c>
      <c r="B167">
        <v>1956</v>
      </c>
      <c r="C167" s="6">
        <v>1998</v>
      </c>
      <c r="D167">
        <f t="shared" si="2"/>
        <v>42</v>
      </c>
    </row>
    <row r="168" spans="1:4" ht="12">
      <c r="A168" t="s">
        <v>51</v>
      </c>
      <c r="B168">
        <v>1943</v>
      </c>
      <c r="C168" s="4">
        <v>1998</v>
      </c>
      <c r="D168">
        <f t="shared" si="2"/>
        <v>55</v>
      </c>
    </row>
    <row r="169" spans="1:4" ht="12">
      <c r="A169" t="s">
        <v>494</v>
      </c>
      <c r="B169">
        <v>1942</v>
      </c>
      <c r="C169" s="6">
        <v>1998</v>
      </c>
      <c r="D169">
        <f t="shared" si="2"/>
        <v>56</v>
      </c>
    </row>
    <row r="170" spans="1:4" ht="12">
      <c r="A170" t="s">
        <v>313</v>
      </c>
      <c r="B170">
        <v>1954</v>
      </c>
      <c r="C170" s="6">
        <v>1999</v>
      </c>
      <c r="D170">
        <f t="shared" si="2"/>
        <v>45</v>
      </c>
    </row>
    <row r="171" spans="1:4" ht="12">
      <c r="A171" t="s">
        <v>46</v>
      </c>
      <c r="B171">
        <v>1945</v>
      </c>
      <c r="C171" s="7">
        <v>1999</v>
      </c>
      <c r="D171">
        <f t="shared" si="2"/>
        <v>54</v>
      </c>
    </row>
    <row r="172" spans="1:4" ht="12">
      <c r="A172" t="s">
        <v>330</v>
      </c>
      <c r="B172">
        <v>1961</v>
      </c>
      <c r="C172" s="6">
        <v>1999</v>
      </c>
      <c r="D172">
        <f t="shared" si="2"/>
        <v>38</v>
      </c>
    </row>
    <row r="173" spans="1:4" ht="12">
      <c r="A173" t="s">
        <v>517</v>
      </c>
      <c r="B173">
        <v>1950</v>
      </c>
      <c r="C173" s="6">
        <v>1999</v>
      </c>
      <c r="D173">
        <f t="shared" si="2"/>
        <v>49</v>
      </c>
    </row>
    <row r="174" spans="1:4" ht="12">
      <c r="A174" t="s">
        <v>46</v>
      </c>
      <c r="B174">
        <v>1945</v>
      </c>
      <c r="C174" s="7">
        <v>2000</v>
      </c>
      <c r="D174">
        <f t="shared" si="2"/>
        <v>55</v>
      </c>
    </row>
    <row r="175" spans="1:4" ht="12">
      <c r="A175" t="s">
        <v>301</v>
      </c>
      <c r="B175">
        <v>1951</v>
      </c>
      <c r="C175" s="6">
        <v>2000</v>
      </c>
      <c r="D175">
        <f t="shared" si="2"/>
        <v>49</v>
      </c>
    </row>
    <row r="176" spans="1:4" ht="12">
      <c r="A176" t="s">
        <v>517</v>
      </c>
      <c r="B176">
        <v>1950</v>
      </c>
      <c r="C176" s="6">
        <v>2000</v>
      </c>
      <c r="D176">
        <f t="shared" si="2"/>
        <v>50</v>
      </c>
    </row>
    <row r="177" spans="1:4" ht="12">
      <c r="A177" t="s">
        <v>310</v>
      </c>
      <c r="B177">
        <v>1944</v>
      </c>
      <c r="C177" s="6">
        <v>2000</v>
      </c>
      <c r="D177">
        <f t="shared" si="2"/>
        <v>56</v>
      </c>
    </row>
    <row r="178" spans="1:4" ht="12">
      <c r="A178" t="s">
        <v>329</v>
      </c>
      <c r="B178">
        <v>1953</v>
      </c>
      <c r="C178" s="6">
        <v>2001</v>
      </c>
      <c r="D178">
        <f t="shared" si="2"/>
        <v>48</v>
      </c>
    </row>
    <row r="179" spans="1:4" ht="12">
      <c r="A179" t="s">
        <v>507</v>
      </c>
      <c r="B179">
        <v>1908</v>
      </c>
      <c r="C179" s="6">
        <v>2001</v>
      </c>
      <c r="D179">
        <f t="shared" si="2"/>
        <v>93</v>
      </c>
    </row>
    <row r="180" spans="1:4" ht="12">
      <c r="A180" t="s">
        <v>327</v>
      </c>
      <c r="B180">
        <v>1965</v>
      </c>
      <c r="C180" s="6">
        <v>2001</v>
      </c>
      <c r="D180">
        <f t="shared" si="2"/>
        <v>36</v>
      </c>
    </row>
    <row r="181" spans="1:4" ht="12">
      <c r="A181" t="s">
        <v>328</v>
      </c>
      <c r="B181">
        <v>1960</v>
      </c>
      <c r="C181" s="6">
        <v>2001</v>
      </c>
      <c r="D181">
        <f t="shared" si="2"/>
        <v>41</v>
      </c>
    </row>
    <row r="182" spans="1:4" ht="12">
      <c r="A182" t="s">
        <v>517</v>
      </c>
      <c r="B182">
        <v>1950</v>
      </c>
      <c r="C182" s="6">
        <v>2002</v>
      </c>
      <c r="D182">
        <f t="shared" si="2"/>
        <v>52</v>
      </c>
    </row>
    <row r="183" spans="1:4" ht="12">
      <c r="A183" t="s">
        <v>487</v>
      </c>
      <c r="B183">
        <v>1960</v>
      </c>
      <c r="C183" s="6">
        <v>2002</v>
      </c>
      <c r="D183">
        <f t="shared" si="2"/>
        <v>42</v>
      </c>
    </row>
    <row r="184" spans="1:4" ht="12">
      <c r="A184" t="s">
        <v>497</v>
      </c>
      <c r="B184">
        <v>1967</v>
      </c>
      <c r="C184" s="6">
        <v>2002</v>
      </c>
      <c r="D184">
        <f t="shared" si="2"/>
        <v>35</v>
      </c>
    </row>
    <row r="185" spans="1:4" ht="12">
      <c r="A185" t="s">
        <v>310</v>
      </c>
      <c r="B185">
        <v>1944</v>
      </c>
      <c r="C185" s="6">
        <v>2002</v>
      </c>
      <c r="D185">
        <f t="shared" si="2"/>
        <v>58</v>
      </c>
    </row>
    <row r="186" spans="1:4" ht="12">
      <c r="A186" t="s">
        <v>302</v>
      </c>
      <c r="B186">
        <v>1955</v>
      </c>
      <c r="C186" s="6">
        <v>2003</v>
      </c>
      <c r="D186">
        <f t="shared" si="2"/>
        <v>48</v>
      </c>
    </row>
    <row r="187" spans="1:4" ht="12">
      <c r="A187" t="s">
        <v>517</v>
      </c>
      <c r="B187">
        <v>1950</v>
      </c>
      <c r="C187" s="6">
        <v>2003</v>
      </c>
      <c r="D187">
        <f t="shared" si="2"/>
        <v>53</v>
      </c>
    </row>
    <row r="188" spans="1:4" ht="12">
      <c r="A188" t="s">
        <v>487</v>
      </c>
      <c r="B188">
        <v>1960</v>
      </c>
      <c r="C188" s="6">
        <v>2003</v>
      </c>
      <c r="D188">
        <f t="shared" si="2"/>
        <v>43</v>
      </c>
    </row>
    <row r="189" spans="1:4" ht="12">
      <c r="A189" t="s">
        <v>303</v>
      </c>
      <c r="B189">
        <v>1960</v>
      </c>
      <c r="C189" s="6">
        <v>2003</v>
      </c>
      <c r="D189">
        <f t="shared" si="2"/>
        <v>43</v>
      </c>
    </row>
    <row r="190" spans="1:4" ht="12">
      <c r="A190" t="s">
        <v>483</v>
      </c>
      <c r="B190">
        <v>1949</v>
      </c>
      <c r="C190" s="6">
        <v>2004</v>
      </c>
      <c r="D190">
        <f t="shared" si="2"/>
        <v>55</v>
      </c>
    </row>
    <row r="191" spans="1:4" ht="12">
      <c r="A191" t="s">
        <v>517</v>
      </c>
      <c r="B191">
        <v>1950</v>
      </c>
      <c r="C191" s="6">
        <v>2004</v>
      </c>
      <c r="D191">
        <f t="shared" si="2"/>
        <v>54</v>
      </c>
    </row>
    <row r="192" spans="1:4" ht="12">
      <c r="A192" t="s">
        <v>487</v>
      </c>
      <c r="B192">
        <v>1960</v>
      </c>
      <c r="C192" s="6">
        <v>2004</v>
      </c>
      <c r="D192">
        <f t="shared" si="2"/>
        <v>44</v>
      </c>
    </row>
    <row r="193" spans="1:4" ht="12">
      <c r="A193" t="s">
        <v>310</v>
      </c>
      <c r="B193">
        <v>1944</v>
      </c>
      <c r="C193" s="6">
        <v>2004</v>
      </c>
      <c r="D193">
        <f t="shared" si="2"/>
        <v>60</v>
      </c>
    </row>
    <row r="194" spans="1:4" ht="12">
      <c r="A194" t="s">
        <v>326</v>
      </c>
      <c r="B194">
        <v>1964</v>
      </c>
      <c r="C194" s="6">
        <v>2005</v>
      </c>
      <c r="D194">
        <f>C194-B194</f>
        <v>41</v>
      </c>
    </row>
    <row r="195" spans="1:4" ht="12">
      <c r="A195" t="s">
        <v>324</v>
      </c>
      <c r="B195">
        <v>1961</v>
      </c>
      <c r="C195" s="6">
        <v>2005</v>
      </c>
      <c r="D195">
        <f>C195-B195</f>
        <v>44</v>
      </c>
    </row>
    <row r="196" spans="1:4" ht="12">
      <c r="A196" t="s">
        <v>298</v>
      </c>
      <c r="B196">
        <v>1969</v>
      </c>
      <c r="C196" s="6">
        <v>2005</v>
      </c>
      <c r="D196">
        <f>C196-B196</f>
        <v>36</v>
      </c>
    </row>
    <row r="197" spans="1:4" ht="12">
      <c r="A197" t="s">
        <v>494</v>
      </c>
      <c r="B197">
        <v>1942</v>
      </c>
      <c r="C197" s="6">
        <v>2005</v>
      </c>
      <c r="D197">
        <f>C197-B197</f>
        <v>63</v>
      </c>
    </row>
    <row r="198" spans="1:4" ht="12">
      <c r="A198" t="s">
        <v>506</v>
      </c>
      <c r="B198">
        <v>1939</v>
      </c>
      <c r="C198" s="6">
        <v>2005</v>
      </c>
      <c r="D198">
        <f>C198-B198</f>
        <v>66</v>
      </c>
    </row>
    <row r="199" spans="1:4" ht="12">
      <c r="A199" t="s">
        <v>325</v>
      </c>
      <c r="B199">
        <v>1959</v>
      </c>
      <c r="C199" s="6">
        <v>2005</v>
      </c>
      <c r="D199">
        <f>C199-B199</f>
        <v>46</v>
      </c>
    </row>
    <row r="200" spans="1:4" ht="12">
      <c r="A200" t="s">
        <v>46</v>
      </c>
      <c r="B200">
        <v>1945</v>
      </c>
      <c r="C200" s="7">
        <v>2006</v>
      </c>
      <c r="D200">
        <f>C200-B200</f>
        <v>61</v>
      </c>
    </row>
    <row r="201" spans="1:4" ht="12">
      <c r="A201" t="s">
        <v>323</v>
      </c>
      <c r="B201">
        <v>1953</v>
      </c>
      <c r="C201" s="6">
        <v>2006</v>
      </c>
      <c r="D201">
        <f>C201-B201</f>
        <v>53</v>
      </c>
    </row>
    <row r="202" spans="1:4" ht="12">
      <c r="A202" t="s">
        <v>321</v>
      </c>
      <c r="B202">
        <v>1960</v>
      </c>
      <c r="C202" s="6">
        <v>2007</v>
      </c>
      <c r="D202">
        <f>C202-B202</f>
        <v>47</v>
      </c>
    </row>
    <row r="203" spans="1:4" ht="12">
      <c r="A203" t="s">
        <v>320</v>
      </c>
      <c r="B203">
        <v>1956</v>
      </c>
      <c r="C203" s="6">
        <v>2007</v>
      </c>
      <c r="D203">
        <f>C203-B203</f>
        <v>51</v>
      </c>
    </row>
    <row r="204" spans="1:4" ht="12">
      <c r="A204" t="s">
        <v>322</v>
      </c>
      <c r="B204">
        <v>1976</v>
      </c>
      <c r="C204" s="6">
        <v>2007</v>
      </c>
      <c r="D204">
        <f>C204-B204</f>
        <v>31</v>
      </c>
    </row>
    <row r="205" spans="1:4" ht="12">
      <c r="A205" t="s">
        <v>310</v>
      </c>
      <c r="B205">
        <v>1944</v>
      </c>
      <c r="C205" s="6">
        <v>2007</v>
      </c>
      <c r="D205">
        <f>C205-B205</f>
        <v>63</v>
      </c>
    </row>
    <row r="206" ht="12">
      <c r="C206" s="6"/>
    </row>
    <row r="207" ht="12">
      <c r="C207" s="6"/>
    </row>
    <row r="208" ht="12">
      <c r="C208" s="6"/>
    </row>
  </sheetData>
  <hyperlinks>
    <hyperlink ref="C77" r:id="rId1" display="http://www.nicholaswhyte.info/sf/forwar.htm"/>
    <hyperlink ref="C155" r:id="rId2" display="http://home.earthlink.net/~haldeman/story1.html"/>
    <hyperlink ref="C168" r:id="rId3" display="http://www.nicholaswhyte.info/sf/forpeace.htm"/>
    <hyperlink ref="C45" r:id="rId4" display="http://www.nicholaswhyte.info/sf/gonna.htm"/>
    <hyperlink ref="C76" r:id="rId5" display="http://www.nicholaswhyte.info/sf/ctz.htm"/>
  </hyperlinks>
  <printOptions/>
  <pageMargins left="0.75" right="0.75" top="1" bottom="1" header="0.5" footer="0.5"/>
  <pageSetup horizontalDpi="600" verticalDpi="600" orientation="portrait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C28" sqref="C28"/>
    </sheetView>
  </sheetViews>
  <sheetFormatPr defaultColWidth="11.421875" defaultRowHeight="12.75"/>
  <cols>
    <col min="1" max="1" width="10.140625" style="10" customWidth="1"/>
    <col min="2" max="2" width="9.421875" style="0" customWidth="1"/>
    <col min="3" max="10" width="4.421875" style="0" bestFit="1" customWidth="1"/>
    <col min="11" max="16384" width="8.8515625" style="0" customWidth="1"/>
  </cols>
  <sheetData>
    <row r="1" spans="1:11" ht="12">
      <c r="A1" s="7" t="s">
        <v>351</v>
      </c>
      <c r="B1" t="s">
        <v>358</v>
      </c>
      <c r="C1" t="s">
        <v>359</v>
      </c>
      <c r="D1" t="s">
        <v>360</v>
      </c>
      <c r="E1" t="s">
        <v>361</v>
      </c>
      <c r="F1" t="s">
        <v>362</v>
      </c>
      <c r="G1" t="s">
        <v>363</v>
      </c>
      <c r="H1" t="s">
        <v>364</v>
      </c>
      <c r="I1" t="s">
        <v>365</v>
      </c>
      <c r="K1" t="s">
        <v>366</v>
      </c>
    </row>
    <row r="2" spans="1:11" ht="12">
      <c r="A2" s="6" t="s">
        <v>352</v>
      </c>
      <c r="B2">
        <v>4</v>
      </c>
      <c r="C2">
        <v>8</v>
      </c>
      <c r="D2">
        <v>8</v>
      </c>
      <c r="E2">
        <v>3</v>
      </c>
      <c r="F2">
        <v>1</v>
      </c>
      <c r="G2">
        <v>0</v>
      </c>
      <c r="H2">
        <v>0</v>
      </c>
      <c r="I2">
        <v>0</v>
      </c>
      <c r="K2">
        <f aca="true" t="shared" si="0" ref="K2:K7">(SUM(B2:I2))</f>
        <v>24</v>
      </c>
    </row>
    <row r="3" spans="1:11" ht="12">
      <c r="A3" s="6" t="s">
        <v>353</v>
      </c>
      <c r="B3">
        <v>2</v>
      </c>
      <c r="C3">
        <v>12</v>
      </c>
      <c r="D3">
        <v>6</v>
      </c>
      <c r="E3">
        <v>5</v>
      </c>
      <c r="F3">
        <v>2</v>
      </c>
      <c r="G3">
        <v>0</v>
      </c>
      <c r="H3">
        <v>0</v>
      </c>
      <c r="I3">
        <v>0</v>
      </c>
      <c r="K3">
        <f t="shared" si="0"/>
        <v>27</v>
      </c>
    </row>
    <row r="4" spans="1:11" ht="12">
      <c r="A4" s="6" t="s">
        <v>354</v>
      </c>
      <c r="B4">
        <v>3</v>
      </c>
      <c r="C4">
        <v>12</v>
      </c>
      <c r="D4">
        <v>10</v>
      </c>
      <c r="E4">
        <v>11</v>
      </c>
      <c r="F4">
        <v>4</v>
      </c>
      <c r="G4">
        <v>0</v>
      </c>
      <c r="H4">
        <v>0</v>
      </c>
      <c r="I4">
        <v>0</v>
      </c>
      <c r="K4">
        <f t="shared" si="0"/>
        <v>40</v>
      </c>
    </row>
    <row r="5" spans="1:11" ht="12">
      <c r="A5" s="6" t="s">
        <v>355</v>
      </c>
      <c r="B5">
        <v>0</v>
      </c>
      <c r="C5">
        <v>21</v>
      </c>
      <c r="D5">
        <v>8</v>
      </c>
      <c r="E5">
        <v>7</v>
      </c>
      <c r="F5">
        <v>3</v>
      </c>
      <c r="G5">
        <v>1</v>
      </c>
      <c r="H5">
        <v>0</v>
      </c>
      <c r="I5">
        <v>0</v>
      </c>
      <c r="K5">
        <f t="shared" si="0"/>
        <v>40</v>
      </c>
    </row>
    <row r="6" spans="1:11" ht="12">
      <c r="A6" s="6" t="s">
        <v>356</v>
      </c>
      <c r="B6">
        <v>0</v>
      </c>
      <c r="C6">
        <v>5</v>
      </c>
      <c r="D6">
        <v>25</v>
      </c>
      <c r="E6">
        <v>9</v>
      </c>
      <c r="F6">
        <v>1</v>
      </c>
      <c r="G6">
        <v>1</v>
      </c>
      <c r="H6">
        <v>0</v>
      </c>
      <c r="I6">
        <v>0</v>
      </c>
      <c r="K6">
        <f t="shared" si="0"/>
        <v>41</v>
      </c>
    </row>
    <row r="7" spans="1:11" ht="12">
      <c r="A7" s="6" t="s">
        <v>357</v>
      </c>
      <c r="B7">
        <v>0</v>
      </c>
      <c r="C7">
        <v>5</v>
      </c>
      <c r="D7">
        <v>14</v>
      </c>
      <c r="E7">
        <v>10</v>
      </c>
      <c r="F7">
        <v>6</v>
      </c>
      <c r="G7">
        <v>0</v>
      </c>
      <c r="H7">
        <v>0</v>
      </c>
      <c r="I7">
        <v>1</v>
      </c>
      <c r="K7">
        <f t="shared" si="0"/>
        <v>36</v>
      </c>
    </row>
    <row r="8" ht="12">
      <c r="A8" s="6"/>
    </row>
    <row r="9" ht="12">
      <c r="A9" s="6"/>
    </row>
    <row r="10" ht="12.75"/>
    <row r="13" spans="1:10" ht="12">
      <c r="A13" s="7" t="s">
        <v>351</v>
      </c>
      <c r="B13" t="s">
        <v>366</v>
      </c>
      <c r="C13" t="s">
        <v>358</v>
      </c>
      <c r="D13" t="s">
        <v>359</v>
      </c>
      <c r="E13" t="s">
        <v>360</v>
      </c>
      <c r="F13" t="s">
        <v>361</v>
      </c>
      <c r="G13" t="s">
        <v>362</v>
      </c>
      <c r="H13" t="s">
        <v>363</v>
      </c>
      <c r="I13" t="s">
        <v>364</v>
      </c>
      <c r="J13" t="s">
        <v>365</v>
      </c>
    </row>
    <row r="14" spans="1:10" ht="12">
      <c r="A14" s="6" t="s">
        <v>352</v>
      </c>
      <c r="B14">
        <v>24</v>
      </c>
      <c r="C14">
        <v>4</v>
      </c>
      <c r="D14">
        <v>8</v>
      </c>
      <c r="E14">
        <v>8</v>
      </c>
      <c r="F14">
        <v>3</v>
      </c>
      <c r="G14">
        <v>1</v>
      </c>
      <c r="H14">
        <v>0</v>
      </c>
      <c r="I14">
        <v>0</v>
      </c>
      <c r="J14">
        <v>0</v>
      </c>
    </row>
    <row r="15" spans="1:10" ht="12">
      <c r="A15" s="6" t="s">
        <v>353</v>
      </c>
      <c r="B15">
        <v>27</v>
      </c>
      <c r="C15">
        <v>2</v>
      </c>
      <c r="D15">
        <v>12</v>
      </c>
      <c r="E15">
        <v>6</v>
      </c>
      <c r="F15">
        <v>5</v>
      </c>
      <c r="G15">
        <v>2</v>
      </c>
      <c r="H15">
        <v>0</v>
      </c>
      <c r="I15">
        <v>0</v>
      </c>
      <c r="J15">
        <v>0</v>
      </c>
    </row>
    <row r="16" spans="1:10" ht="12">
      <c r="A16" s="6" t="s">
        <v>354</v>
      </c>
      <c r="B16">
        <v>40</v>
      </c>
      <c r="C16">
        <v>3</v>
      </c>
      <c r="D16">
        <v>12</v>
      </c>
      <c r="E16">
        <v>10</v>
      </c>
      <c r="F16">
        <v>11</v>
      </c>
      <c r="G16">
        <v>4</v>
      </c>
      <c r="H16">
        <v>0</v>
      </c>
      <c r="I16">
        <v>0</v>
      </c>
      <c r="J16">
        <v>0</v>
      </c>
    </row>
    <row r="17" spans="1:10" ht="12">
      <c r="A17" s="6" t="s">
        <v>355</v>
      </c>
      <c r="B17">
        <v>40</v>
      </c>
      <c r="C17">
        <v>0</v>
      </c>
      <c r="D17">
        <v>21</v>
      </c>
      <c r="E17">
        <v>8</v>
      </c>
      <c r="F17">
        <v>7</v>
      </c>
      <c r="G17">
        <v>3</v>
      </c>
      <c r="H17">
        <v>1</v>
      </c>
      <c r="I17">
        <v>0</v>
      </c>
      <c r="J17">
        <v>0</v>
      </c>
    </row>
    <row r="18" spans="1:10" ht="12">
      <c r="A18" s="6" t="s">
        <v>356</v>
      </c>
      <c r="B18">
        <v>41</v>
      </c>
      <c r="C18">
        <v>0</v>
      </c>
      <c r="D18">
        <v>5</v>
      </c>
      <c r="E18">
        <v>25</v>
      </c>
      <c r="F18">
        <v>9</v>
      </c>
      <c r="G18">
        <v>1</v>
      </c>
      <c r="H18">
        <v>1</v>
      </c>
      <c r="I18">
        <v>0</v>
      </c>
      <c r="J18">
        <v>0</v>
      </c>
    </row>
    <row r="19" spans="1:10" ht="12">
      <c r="A19" s="6" t="s">
        <v>357</v>
      </c>
      <c r="B19">
        <v>36</v>
      </c>
      <c r="C19">
        <v>0</v>
      </c>
      <c r="D19">
        <v>5</v>
      </c>
      <c r="E19">
        <v>14</v>
      </c>
      <c r="F19">
        <v>10</v>
      </c>
      <c r="G19">
        <v>6</v>
      </c>
      <c r="H19">
        <v>0</v>
      </c>
      <c r="I19">
        <v>0</v>
      </c>
      <c r="J19">
        <v>1</v>
      </c>
    </row>
    <row r="27" spans="1:10" ht="12">
      <c r="A27" s="1" t="s">
        <v>351</v>
      </c>
      <c r="B27" s="2" t="s">
        <v>366</v>
      </c>
      <c r="C27" s="2" t="s">
        <v>358</v>
      </c>
      <c r="D27" s="2" t="s">
        <v>359</v>
      </c>
      <c r="E27" s="2" t="s">
        <v>360</v>
      </c>
      <c r="F27" s="2" t="s">
        <v>361</v>
      </c>
      <c r="G27" s="2" t="s">
        <v>362</v>
      </c>
      <c r="H27" s="2" t="s">
        <v>363</v>
      </c>
      <c r="I27" s="2" t="s">
        <v>364</v>
      </c>
      <c r="J27" s="2" t="s">
        <v>365</v>
      </c>
    </row>
    <row r="28" spans="1:10" ht="12">
      <c r="A28" s="3" t="s">
        <v>352</v>
      </c>
      <c r="B28" s="2">
        <f aca="true" t="shared" si="1" ref="B28:B33">SUM(C28:J28)</f>
        <v>0.9999999999999999</v>
      </c>
      <c r="C28" s="2">
        <f>C14/24</f>
        <v>0.16666666666666666</v>
      </c>
      <c r="D28" s="2">
        <f aca="true" t="shared" si="2" ref="D28:J28">D14/24</f>
        <v>0.3333333333333333</v>
      </c>
      <c r="E28" s="2">
        <f t="shared" si="2"/>
        <v>0.3333333333333333</v>
      </c>
      <c r="F28" s="2">
        <f t="shared" si="2"/>
        <v>0.125</v>
      </c>
      <c r="G28" s="2">
        <f t="shared" si="2"/>
        <v>0.041666666666666664</v>
      </c>
      <c r="H28" s="2">
        <f t="shared" si="2"/>
        <v>0</v>
      </c>
      <c r="I28" s="2">
        <f t="shared" si="2"/>
        <v>0</v>
      </c>
      <c r="J28" s="2">
        <f t="shared" si="2"/>
        <v>0</v>
      </c>
    </row>
    <row r="29" spans="1:10" ht="12">
      <c r="A29" s="3" t="s">
        <v>353</v>
      </c>
      <c r="B29" s="2">
        <f t="shared" si="1"/>
        <v>0.9999999999999999</v>
      </c>
      <c r="C29" s="2">
        <f>C15/27</f>
        <v>0.07407407407407407</v>
      </c>
      <c r="D29" s="2">
        <f aca="true" t="shared" si="3" ref="D29:J29">D15/27</f>
        <v>0.4444444444444444</v>
      </c>
      <c r="E29" s="2">
        <f t="shared" si="3"/>
        <v>0.2222222222222222</v>
      </c>
      <c r="F29" s="2">
        <f t="shared" si="3"/>
        <v>0.18518518518518517</v>
      </c>
      <c r="G29" s="2">
        <f t="shared" si="3"/>
        <v>0.07407407407407407</v>
      </c>
      <c r="H29" s="2">
        <f t="shared" si="3"/>
        <v>0</v>
      </c>
      <c r="I29" s="2">
        <f t="shared" si="3"/>
        <v>0</v>
      </c>
      <c r="J29" s="2">
        <f t="shared" si="3"/>
        <v>0</v>
      </c>
    </row>
    <row r="30" spans="1:10" ht="12">
      <c r="A30" s="3" t="s">
        <v>354</v>
      </c>
      <c r="B30" s="2">
        <f t="shared" si="1"/>
        <v>1</v>
      </c>
      <c r="C30" s="2">
        <f>C16/40</f>
        <v>0.075</v>
      </c>
      <c r="D30" s="2">
        <f aca="true" t="shared" si="4" ref="D30:J30">D16/40</f>
        <v>0.3</v>
      </c>
      <c r="E30" s="2">
        <f t="shared" si="4"/>
        <v>0.25</v>
      </c>
      <c r="F30" s="2">
        <f t="shared" si="4"/>
        <v>0.275</v>
      </c>
      <c r="G30" s="2">
        <f t="shared" si="4"/>
        <v>0.1</v>
      </c>
      <c r="H30" s="2">
        <f t="shared" si="4"/>
        <v>0</v>
      </c>
      <c r="I30" s="2">
        <f t="shared" si="4"/>
        <v>0</v>
      </c>
      <c r="J30" s="2">
        <f t="shared" si="4"/>
        <v>0</v>
      </c>
    </row>
    <row r="31" spans="1:10" ht="12">
      <c r="A31" s="3" t="s">
        <v>355</v>
      </c>
      <c r="B31" s="2">
        <f t="shared" si="1"/>
        <v>1</v>
      </c>
      <c r="C31" s="2">
        <v>0</v>
      </c>
      <c r="D31" s="2">
        <f>D17/40</f>
        <v>0.525</v>
      </c>
      <c r="E31" s="2">
        <f aca="true" t="shared" si="5" ref="E31:J31">E17/40</f>
        <v>0.2</v>
      </c>
      <c r="F31" s="2">
        <f t="shared" si="5"/>
        <v>0.175</v>
      </c>
      <c r="G31" s="2">
        <f t="shared" si="5"/>
        <v>0.075</v>
      </c>
      <c r="H31" s="2">
        <f t="shared" si="5"/>
        <v>0.025</v>
      </c>
      <c r="I31" s="2">
        <f t="shared" si="5"/>
        <v>0</v>
      </c>
      <c r="J31" s="2">
        <f t="shared" si="5"/>
        <v>0</v>
      </c>
    </row>
    <row r="32" spans="1:10" ht="12">
      <c r="A32" s="3" t="s">
        <v>356</v>
      </c>
      <c r="B32" s="2">
        <f t="shared" si="1"/>
        <v>1</v>
      </c>
      <c r="C32" s="2">
        <v>0</v>
      </c>
      <c r="D32" s="2">
        <f>D18/41</f>
        <v>0.12195121951219512</v>
      </c>
      <c r="E32" s="2">
        <f aca="true" t="shared" si="6" ref="E32:J32">E18/41</f>
        <v>0.6097560975609756</v>
      </c>
      <c r="F32" s="2">
        <f t="shared" si="6"/>
        <v>0.21951219512195122</v>
      </c>
      <c r="G32" s="2">
        <f t="shared" si="6"/>
        <v>0.024390243902439025</v>
      </c>
      <c r="H32" s="2">
        <f t="shared" si="6"/>
        <v>0.024390243902439025</v>
      </c>
      <c r="I32" s="2">
        <f t="shared" si="6"/>
        <v>0</v>
      </c>
      <c r="J32" s="2">
        <f t="shared" si="6"/>
        <v>0</v>
      </c>
    </row>
    <row r="33" spans="1:10" ht="12">
      <c r="A33" s="3" t="s">
        <v>357</v>
      </c>
      <c r="B33" s="2">
        <f t="shared" si="1"/>
        <v>1</v>
      </c>
      <c r="C33" s="2">
        <v>0</v>
      </c>
      <c r="D33" s="2">
        <f>D19/36</f>
        <v>0.1388888888888889</v>
      </c>
      <c r="E33" s="2">
        <f aca="true" t="shared" si="7" ref="E33:J33">E19/36</f>
        <v>0.3888888888888889</v>
      </c>
      <c r="F33" s="2">
        <f t="shared" si="7"/>
        <v>0.2777777777777778</v>
      </c>
      <c r="G33" s="2">
        <f t="shared" si="7"/>
        <v>0.16666666666666666</v>
      </c>
      <c r="H33" s="2">
        <f t="shared" si="7"/>
        <v>0</v>
      </c>
      <c r="I33" s="2">
        <f t="shared" si="7"/>
        <v>0</v>
      </c>
      <c r="J33" s="2">
        <f t="shared" si="7"/>
        <v>0.027777777777777776</v>
      </c>
    </row>
    <row r="34" spans="3:10" ht="12">
      <c r="C34">
        <f>(SUM(C28:C33))/6</f>
        <v>0.05262345679012345</v>
      </c>
      <c r="D34">
        <f aca="true" t="shared" si="8" ref="D34:J34">(SUM(D28:D33))/6</f>
        <v>0.3106029810298103</v>
      </c>
      <c r="E34">
        <f t="shared" si="8"/>
        <v>0.33403342366757</v>
      </c>
      <c r="F34">
        <f t="shared" si="8"/>
        <v>0.2095791930141524</v>
      </c>
      <c r="G34">
        <f t="shared" si="8"/>
        <v>0.08029960855164107</v>
      </c>
      <c r="H34">
        <f t="shared" si="8"/>
        <v>0.008231707317073171</v>
      </c>
      <c r="I34">
        <f t="shared" si="8"/>
        <v>0</v>
      </c>
      <c r="J34">
        <f t="shared" si="8"/>
        <v>0.004629629629629629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C65" sqref="C65"/>
    </sheetView>
  </sheetViews>
  <sheetFormatPr defaultColWidth="11.421875" defaultRowHeight="12.75"/>
  <cols>
    <col min="1" max="1" width="21.00390625" style="0" bestFit="1" customWidth="1"/>
    <col min="2" max="2" width="12.28125" style="0" bestFit="1" customWidth="1"/>
    <col min="3" max="3" width="11.421875" style="0" bestFit="1" customWidth="1"/>
    <col min="4" max="4" width="11.7109375" style="0" customWidth="1"/>
    <col min="5" max="6" width="8.8515625" style="0" customWidth="1"/>
    <col min="7" max="7" width="12.00390625" style="0" customWidth="1"/>
    <col min="8" max="16384" width="8.8515625" style="0" customWidth="1"/>
  </cols>
  <sheetData>
    <row r="1" ht="15">
      <c r="A1" s="23" t="s">
        <v>435</v>
      </c>
    </row>
    <row r="2" spans="1:4" s="19" customFormat="1" ht="12">
      <c r="A2" s="19" t="s">
        <v>436</v>
      </c>
      <c r="B2" s="19" t="s">
        <v>55</v>
      </c>
      <c r="C2" s="19" t="s">
        <v>56</v>
      </c>
      <c r="D2" s="19" t="s">
        <v>57</v>
      </c>
    </row>
    <row r="3" spans="1:12" ht="12.75">
      <c r="A3" t="s">
        <v>405</v>
      </c>
      <c r="B3">
        <v>1933</v>
      </c>
      <c r="C3">
        <v>1973</v>
      </c>
      <c r="D3">
        <f>C3-B3</f>
        <v>40</v>
      </c>
      <c r="E3" t="s">
        <v>461</v>
      </c>
      <c r="G3" s="7" t="s">
        <v>351</v>
      </c>
      <c r="H3" t="s">
        <v>366</v>
      </c>
      <c r="I3" t="s">
        <v>358</v>
      </c>
      <c r="J3" t="s">
        <v>359</v>
      </c>
      <c r="K3" t="s">
        <v>360</v>
      </c>
      <c r="L3" t="s">
        <v>361</v>
      </c>
    </row>
    <row r="4" spans="1:12" ht="12.75">
      <c r="A4" t="s">
        <v>503</v>
      </c>
      <c r="B4">
        <v>1948</v>
      </c>
      <c r="C4">
        <v>1974</v>
      </c>
      <c r="D4">
        <f aca="true" t="shared" si="0" ref="D4:D39">C4-B4</f>
        <v>26</v>
      </c>
      <c r="E4">
        <f>SUM(D3:D10)/7</f>
        <v>31.857142857142858</v>
      </c>
      <c r="G4" s="6" t="s">
        <v>59</v>
      </c>
      <c r="H4">
        <v>7</v>
      </c>
      <c r="I4">
        <v>3</v>
      </c>
      <c r="J4">
        <v>2</v>
      </c>
      <c r="K4">
        <v>2</v>
      </c>
      <c r="L4">
        <v>0</v>
      </c>
    </row>
    <row r="5" spans="1:12" ht="12">
      <c r="A5" t="s">
        <v>394</v>
      </c>
      <c r="B5">
        <v>1952</v>
      </c>
      <c r="C5">
        <v>1974</v>
      </c>
      <c r="D5">
        <f t="shared" si="0"/>
        <v>22</v>
      </c>
      <c r="G5" s="6" t="s">
        <v>60</v>
      </c>
      <c r="H5">
        <v>10</v>
      </c>
      <c r="I5">
        <v>2</v>
      </c>
      <c r="J5">
        <v>5</v>
      </c>
      <c r="K5">
        <v>2</v>
      </c>
      <c r="L5">
        <v>1</v>
      </c>
    </row>
    <row r="6" spans="1:12" ht="12">
      <c r="A6" t="s">
        <v>406</v>
      </c>
      <c r="C6">
        <v>1975</v>
      </c>
      <c r="G6" s="6" t="s">
        <v>61</v>
      </c>
      <c r="H6">
        <v>10</v>
      </c>
      <c r="I6">
        <v>3</v>
      </c>
      <c r="J6">
        <v>5</v>
      </c>
      <c r="K6">
        <v>1</v>
      </c>
      <c r="L6">
        <v>1</v>
      </c>
    </row>
    <row r="7" spans="1:12" ht="12">
      <c r="A7" t="s">
        <v>396</v>
      </c>
      <c r="B7">
        <v>1935</v>
      </c>
      <c r="C7">
        <v>1976</v>
      </c>
      <c r="D7">
        <f t="shared" si="0"/>
        <v>41</v>
      </c>
      <c r="G7" s="6" t="s">
        <v>62</v>
      </c>
      <c r="H7">
        <v>8</v>
      </c>
      <c r="I7">
        <v>1</v>
      </c>
      <c r="J7">
        <v>6</v>
      </c>
      <c r="K7">
        <v>1</v>
      </c>
      <c r="L7">
        <v>0</v>
      </c>
    </row>
    <row r="8" spans="1:7" ht="12">
      <c r="A8" t="s">
        <v>407</v>
      </c>
      <c r="B8">
        <v>1942</v>
      </c>
      <c r="C8">
        <v>1977</v>
      </c>
      <c r="D8">
        <f t="shared" si="0"/>
        <v>35</v>
      </c>
      <c r="G8" s="6"/>
    </row>
    <row r="9" spans="1:12" ht="12">
      <c r="A9" t="s">
        <v>488</v>
      </c>
      <c r="B9">
        <v>1951</v>
      </c>
      <c r="C9">
        <v>1978</v>
      </c>
      <c r="D9">
        <f t="shared" si="0"/>
        <v>27</v>
      </c>
      <c r="G9" s="7" t="s">
        <v>351</v>
      </c>
      <c r="H9" t="s">
        <v>366</v>
      </c>
      <c r="I9" t="s">
        <v>358</v>
      </c>
      <c r="J9" t="s">
        <v>359</v>
      </c>
      <c r="K9" t="s">
        <v>360</v>
      </c>
      <c r="L9" t="s">
        <v>361</v>
      </c>
    </row>
    <row r="10" spans="1:13" ht="12">
      <c r="A10" t="s">
        <v>408</v>
      </c>
      <c r="B10">
        <v>1947</v>
      </c>
      <c r="C10">
        <v>1979</v>
      </c>
      <c r="D10">
        <f t="shared" si="0"/>
        <v>32</v>
      </c>
      <c r="G10" s="6" t="s">
        <v>59</v>
      </c>
      <c r="H10">
        <v>7</v>
      </c>
      <c r="I10">
        <f>I4/7</f>
        <v>0.42857142857142855</v>
      </c>
      <c r="J10">
        <f>J4/7</f>
        <v>0.2857142857142857</v>
      </c>
      <c r="K10">
        <f>K4/7</f>
        <v>0.2857142857142857</v>
      </c>
      <c r="L10">
        <f>L4/7</f>
        <v>0</v>
      </c>
      <c r="M10">
        <f>SUM(I10:L10)</f>
        <v>0.9999999999999999</v>
      </c>
    </row>
    <row r="11" spans="1:13" ht="12">
      <c r="A11" t="s">
        <v>409</v>
      </c>
      <c r="B11">
        <v>1949</v>
      </c>
      <c r="C11">
        <v>1980</v>
      </c>
      <c r="D11">
        <f t="shared" si="0"/>
        <v>31</v>
      </c>
      <c r="E11" t="s">
        <v>458</v>
      </c>
      <c r="G11" s="6" t="s">
        <v>60</v>
      </c>
      <c r="H11">
        <v>10</v>
      </c>
      <c r="I11">
        <f>I5/10</f>
        <v>0.2</v>
      </c>
      <c r="J11">
        <f>J5/10</f>
        <v>0.5</v>
      </c>
      <c r="K11">
        <f>K5/10</f>
        <v>0.2</v>
      </c>
      <c r="L11">
        <f>L5/10</f>
        <v>0.1</v>
      </c>
      <c r="M11">
        <f>SUM(I11:L11)</f>
        <v>0.9999999999999999</v>
      </c>
    </row>
    <row r="12" spans="1:13" ht="12">
      <c r="A12" t="s">
        <v>410</v>
      </c>
      <c r="B12">
        <v>1952</v>
      </c>
      <c r="C12">
        <v>1981</v>
      </c>
      <c r="D12">
        <f t="shared" si="0"/>
        <v>29</v>
      </c>
      <c r="E12">
        <f>AVERAGE(D11:D20)</f>
        <v>38</v>
      </c>
      <c r="G12" s="6" t="s">
        <v>61</v>
      </c>
      <c r="H12">
        <v>10</v>
      </c>
      <c r="I12">
        <f>I6/10</f>
        <v>0.3</v>
      </c>
      <c r="J12">
        <f>J6/10</f>
        <v>0.5</v>
      </c>
      <c r="K12">
        <f>K6/10</f>
        <v>0.1</v>
      </c>
      <c r="L12">
        <f>L6/10</f>
        <v>0.1</v>
      </c>
      <c r="M12">
        <f>SUM(I12:L12)</f>
        <v>1</v>
      </c>
    </row>
    <row r="13" spans="1:13" ht="12">
      <c r="A13" t="s">
        <v>411</v>
      </c>
      <c r="B13">
        <v>1931</v>
      </c>
      <c r="C13">
        <v>1982</v>
      </c>
      <c r="D13">
        <f t="shared" si="0"/>
        <v>51</v>
      </c>
      <c r="G13" s="6" t="s">
        <v>62</v>
      </c>
      <c r="H13">
        <v>8</v>
      </c>
      <c r="I13">
        <f>I7/8</f>
        <v>0.125</v>
      </c>
      <c r="J13">
        <f>J7/8</f>
        <v>0.75</v>
      </c>
      <c r="K13">
        <f>K7/8</f>
        <v>0.125</v>
      </c>
      <c r="L13">
        <f>L7/8</f>
        <v>0</v>
      </c>
      <c r="M13">
        <f>SUM(I13:L13)</f>
        <v>1</v>
      </c>
    </row>
    <row r="14" spans="1:13" ht="12">
      <c r="A14" t="s">
        <v>412</v>
      </c>
      <c r="B14">
        <v>1935</v>
      </c>
      <c r="C14">
        <v>1983</v>
      </c>
      <c r="D14">
        <f t="shared" si="0"/>
        <v>48</v>
      </c>
      <c r="G14" s="10"/>
      <c r="I14">
        <f>SUM(I10:I13)</f>
        <v>1.0535714285714286</v>
      </c>
      <c r="J14">
        <f>SUM(J10:J13)</f>
        <v>2.0357142857142856</v>
      </c>
      <c r="K14">
        <f>SUM(K10:K13)</f>
        <v>0.7107142857142857</v>
      </c>
      <c r="L14">
        <f>SUM(L10:L13)</f>
        <v>0.2</v>
      </c>
      <c r="M14">
        <f>SUM(I14:L14)</f>
        <v>4</v>
      </c>
    </row>
    <row r="15" spans="1:7" ht="12">
      <c r="A15" t="s">
        <v>413</v>
      </c>
      <c r="B15">
        <v>1949</v>
      </c>
      <c r="C15">
        <v>1984</v>
      </c>
      <c r="D15">
        <f t="shared" si="0"/>
        <v>35</v>
      </c>
      <c r="G15" s="10"/>
    </row>
    <row r="16" spans="1:7" ht="12">
      <c r="A16" t="s">
        <v>304</v>
      </c>
      <c r="B16">
        <v>1947</v>
      </c>
      <c r="C16">
        <v>1985</v>
      </c>
      <c r="D16">
        <f t="shared" si="0"/>
        <v>38</v>
      </c>
      <c r="G16" s="10"/>
    </row>
    <row r="17" spans="1:4" ht="12">
      <c r="A17" t="s">
        <v>414</v>
      </c>
      <c r="B17">
        <v>1960</v>
      </c>
      <c r="C17">
        <v>1986</v>
      </c>
      <c r="D17">
        <f t="shared" si="0"/>
        <v>26</v>
      </c>
    </row>
    <row r="18" spans="1:4" ht="12">
      <c r="A18" t="s">
        <v>552</v>
      </c>
      <c r="B18">
        <v>1950</v>
      </c>
      <c r="C18">
        <v>1987</v>
      </c>
      <c r="D18">
        <f t="shared" si="0"/>
        <v>37</v>
      </c>
    </row>
    <row r="19" spans="1:4" ht="12">
      <c r="A19" t="s">
        <v>415</v>
      </c>
      <c r="B19">
        <v>1942</v>
      </c>
      <c r="C19">
        <v>1988</v>
      </c>
      <c r="D19">
        <f t="shared" si="0"/>
        <v>46</v>
      </c>
    </row>
    <row r="20" spans="1:4" ht="12">
      <c r="A20" t="s">
        <v>416</v>
      </c>
      <c r="B20">
        <v>1950</v>
      </c>
      <c r="C20">
        <v>1989</v>
      </c>
      <c r="D20">
        <f t="shared" si="0"/>
        <v>39</v>
      </c>
    </row>
    <row r="21" spans="1:5" ht="12">
      <c r="A21" t="s">
        <v>417</v>
      </c>
      <c r="B21">
        <v>1960</v>
      </c>
      <c r="C21">
        <v>1990</v>
      </c>
      <c r="D21">
        <f t="shared" si="0"/>
        <v>30</v>
      </c>
      <c r="E21" t="s">
        <v>459</v>
      </c>
    </row>
    <row r="22" spans="1:5" ht="12">
      <c r="A22" t="s">
        <v>418</v>
      </c>
      <c r="B22">
        <v>1964</v>
      </c>
      <c r="C22">
        <v>1991</v>
      </c>
      <c r="D22">
        <f t="shared" si="0"/>
        <v>27</v>
      </c>
      <c r="E22">
        <f>AVERAGE(D21:D30)</f>
        <v>35.3</v>
      </c>
    </row>
    <row r="23" spans="1:4" ht="12">
      <c r="A23" t="s">
        <v>497</v>
      </c>
      <c r="B23">
        <v>1967</v>
      </c>
      <c r="C23">
        <v>1992</v>
      </c>
      <c r="D23">
        <f t="shared" si="0"/>
        <v>25</v>
      </c>
    </row>
    <row r="24" spans="1:4" ht="12">
      <c r="A24" t="s">
        <v>419</v>
      </c>
      <c r="B24">
        <v>1962</v>
      </c>
      <c r="C24">
        <v>1993</v>
      </c>
      <c r="D24">
        <f t="shared" si="0"/>
        <v>31</v>
      </c>
    </row>
    <row r="25" spans="1:4" ht="12">
      <c r="A25" t="s">
        <v>420</v>
      </c>
      <c r="B25">
        <v>1958</v>
      </c>
      <c r="C25">
        <v>1994</v>
      </c>
      <c r="D25">
        <f t="shared" si="0"/>
        <v>36</v>
      </c>
    </row>
    <row r="26" spans="1:4" ht="12">
      <c r="A26" t="s">
        <v>421</v>
      </c>
      <c r="B26">
        <v>1957</v>
      </c>
      <c r="C26">
        <v>1995</v>
      </c>
      <c r="D26">
        <f t="shared" si="0"/>
        <v>38</v>
      </c>
    </row>
    <row r="27" spans="1:4" ht="12">
      <c r="A27" t="s">
        <v>422</v>
      </c>
      <c r="B27">
        <v>1944</v>
      </c>
      <c r="C27">
        <v>1996</v>
      </c>
      <c r="D27">
        <f t="shared" si="0"/>
        <v>52</v>
      </c>
    </row>
    <row r="28" spans="1:4" ht="12">
      <c r="A28" t="s">
        <v>423</v>
      </c>
      <c r="B28">
        <v>1970</v>
      </c>
      <c r="C28">
        <v>1997</v>
      </c>
      <c r="D28">
        <f t="shared" si="0"/>
        <v>27</v>
      </c>
    </row>
    <row r="29" spans="1:4" ht="12">
      <c r="A29" t="s">
        <v>424</v>
      </c>
      <c r="B29">
        <v>1950</v>
      </c>
      <c r="C29">
        <v>1998</v>
      </c>
      <c r="D29">
        <f t="shared" si="0"/>
        <v>48</v>
      </c>
    </row>
    <row r="30" spans="1:4" ht="12">
      <c r="A30" t="s">
        <v>425</v>
      </c>
      <c r="B30">
        <v>1960</v>
      </c>
      <c r="C30">
        <v>1999</v>
      </c>
      <c r="D30">
        <f t="shared" si="0"/>
        <v>39</v>
      </c>
    </row>
    <row r="31" spans="1:5" ht="12">
      <c r="A31" t="s">
        <v>426</v>
      </c>
      <c r="B31">
        <v>1971</v>
      </c>
      <c r="C31">
        <v>2000</v>
      </c>
      <c r="D31">
        <f t="shared" si="0"/>
        <v>29</v>
      </c>
      <c r="E31" t="s">
        <v>460</v>
      </c>
    </row>
    <row r="32" spans="1:5" ht="12">
      <c r="A32" t="s">
        <v>427</v>
      </c>
      <c r="C32">
        <v>2001</v>
      </c>
      <c r="E32">
        <f>SUM(D31:D39)/8</f>
        <v>36.25</v>
      </c>
    </row>
    <row r="33" spans="1:4" ht="12">
      <c r="A33" t="s">
        <v>428</v>
      </c>
      <c r="B33">
        <v>1964</v>
      </c>
      <c r="C33">
        <v>2002</v>
      </c>
      <c r="D33">
        <f t="shared" si="0"/>
        <v>38</v>
      </c>
    </row>
    <row r="34" spans="1:4" ht="12">
      <c r="A34" t="s">
        <v>429</v>
      </c>
      <c r="B34">
        <v>1964</v>
      </c>
      <c r="C34">
        <v>2003</v>
      </c>
      <c r="D34">
        <f t="shared" si="0"/>
        <v>39</v>
      </c>
    </row>
    <row r="35" spans="1:4" ht="12">
      <c r="A35" t="s">
        <v>430</v>
      </c>
      <c r="B35">
        <v>1964</v>
      </c>
      <c r="C35">
        <v>2004</v>
      </c>
      <c r="D35">
        <f t="shared" si="0"/>
        <v>40</v>
      </c>
    </row>
    <row r="36" spans="1:4" ht="12">
      <c r="A36" t="s">
        <v>431</v>
      </c>
      <c r="B36">
        <v>1971</v>
      </c>
      <c r="C36">
        <v>2005</v>
      </c>
      <c r="D36">
        <f t="shared" si="0"/>
        <v>34</v>
      </c>
    </row>
    <row r="37" spans="1:4" ht="12">
      <c r="A37" t="s">
        <v>432</v>
      </c>
      <c r="B37">
        <v>1969</v>
      </c>
      <c r="C37">
        <v>2006</v>
      </c>
      <c r="D37">
        <f t="shared" si="0"/>
        <v>37</v>
      </c>
    </row>
    <row r="38" spans="1:4" ht="12">
      <c r="A38" t="s">
        <v>433</v>
      </c>
      <c r="B38">
        <v>1973</v>
      </c>
      <c r="C38">
        <v>2007</v>
      </c>
      <c r="D38">
        <f t="shared" si="0"/>
        <v>34</v>
      </c>
    </row>
    <row r="39" spans="1:4" ht="12">
      <c r="A39" t="s">
        <v>434</v>
      </c>
      <c r="B39">
        <v>1969</v>
      </c>
      <c r="C39">
        <v>2008</v>
      </c>
      <c r="D39">
        <f t="shared" si="0"/>
        <v>39</v>
      </c>
    </row>
    <row r="41" s="23" customFormat="1" ht="15">
      <c r="A41" s="23" t="s">
        <v>457</v>
      </c>
    </row>
    <row r="42" spans="1:4" s="19" customFormat="1" ht="12">
      <c r="A42" s="22" t="s">
        <v>436</v>
      </c>
      <c r="B42" s="22" t="s">
        <v>437</v>
      </c>
      <c r="C42" s="22" t="s">
        <v>56</v>
      </c>
      <c r="D42" s="19" t="s">
        <v>57</v>
      </c>
    </row>
    <row r="43" spans="1:5" ht="12">
      <c r="A43" s="9" t="s">
        <v>438</v>
      </c>
      <c r="B43" s="9">
        <v>1939</v>
      </c>
      <c r="C43" s="9">
        <v>1987</v>
      </c>
      <c r="D43">
        <f>C43-B43</f>
        <v>48</v>
      </c>
      <c r="E43" t="s">
        <v>458</v>
      </c>
    </row>
    <row r="44" spans="1:5" ht="12">
      <c r="A44" s="9" t="s">
        <v>439</v>
      </c>
      <c r="B44" s="9">
        <v>1916</v>
      </c>
      <c r="C44" s="9">
        <v>1988</v>
      </c>
      <c r="D44">
        <f aca="true" t="shared" si="1" ref="D44:D64">C44-B44</f>
        <v>72</v>
      </c>
      <c r="E44">
        <f>AVERAGE(D43:D45)</f>
        <v>54.666666666666664</v>
      </c>
    </row>
    <row r="45" spans="1:4" ht="12">
      <c r="A45" s="9" t="s">
        <v>440</v>
      </c>
      <c r="B45" s="9">
        <v>1945</v>
      </c>
      <c r="C45" s="9">
        <v>1989</v>
      </c>
      <c r="D45">
        <f t="shared" si="1"/>
        <v>44</v>
      </c>
    </row>
    <row r="46" spans="1:5" ht="12">
      <c r="A46" s="9" t="s">
        <v>441</v>
      </c>
      <c r="B46" s="9">
        <v>1951</v>
      </c>
      <c r="C46" s="9">
        <v>1990</v>
      </c>
      <c r="D46">
        <f t="shared" si="1"/>
        <v>39</v>
      </c>
      <c r="E46" t="s">
        <v>459</v>
      </c>
    </row>
    <row r="47" spans="1:5" ht="12">
      <c r="A47" s="9" t="s">
        <v>442</v>
      </c>
      <c r="B47" s="9">
        <v>1954</v>
      </c>
      <c r="C47" s="9">
        <v>1991</v>
      </c>
      <c r="D47">
        <f t="shared" si="1"/>
        <v>37</v>
      </c>
      <c r="E47">
        <f>AVERAGE(D46:D55)</f>
        <v>41.2</v>
      </c>
    </row>
    <row r="48" spans="1:4" ht="12">
      <c r="A48" s="9" t="s">
        <v>443</v>
      </c>
      <c r="B48" s="9">
        <v>1953</v>
      </c>
      <c r="C48" s="9">
        <v>1992</v>
      </c>
      <c r="D48">
        <f t="shared" si="1"/>
        <v>39</v>
      </c>
    </row>
    <row r="49" spans="1:4" ht="12">
      <c r="A49" s="9" t="s">
        <v>444</v>
      </c>
      <c r="B49" s="9">
        <v>1936</v>
      </c>
      <c r="C49" s="9">
        <v>1993</v>
      </c>
      <c r="D49">
        <f t="shared" si="1"/>
        <v>57</v>
      </c>
    </row>
    <row r="50" spans="1:4" ht="12">
      <c r="A50" s="9" t="s">
        <v>445</v>
      </c>
      <c r="B50" s="9">
        <v>1957</v>
      </c>
      <c r="C50" s="9">
        <v>1994</v>
      </c>
      <c r="D50">
        <f t="shared" si="1"/>
        <v>37</v>
      </c>
    </row>
    <row r="51" spans="1:4" ht="12">
      <c r="A51" s="9" t="s">
        <v>443</v>
      </c>
      <c r="B51" s="9">
        <v>1953</v>
      </c>
      <c r="C51" s="9">
        <v>1995</v>
      </c>
      <c r="D51">
        <f t="shared" si="1"/>
        <v>42</v>
      </c>
    </row>
    <row r="52" spans="1:4" ht="12">
      <c r="A52" s="9" t="s">
        <v>446</v>
      </c>
      <c r="B52" s="9">
        <v>1955</v>
      </c>
      <c r="C52" s="9">
        <v>1996</v>
      </c>
      <c r="D52">
        <f t="shared" si="1"/>
        <v>41</v>
      </c>
    </row>
    <row r="53" spans="1:4" ht="12">
      <c r="A53" s="9" t="s">
        <v>447</v>
      </c>
      <c r="B53" s="9">
        <v>1956</v>
      </c>
      <c r="C53" s="9">
        <v>1997</v>
      </c>
      <c r="D53">
        <f t="shared" si="1"/>
        <v>41</v>
      </c>
    </row>
    <row r="54" spans="1:4" ht="12">
      <c r="A54" s="9" t="s">
        <v>448</v>
      </c>
      <c r="B54" s="9">
        <v>1950</v>
      </c>
      <c r="C54" s="9">
        <v>1998</v>
      </c>
      <c r="D54">
        <f t="shared" si="1"/>
        <v>48</v>
      </c>
    </row>
    <row r="55" spans="1:4" ht="12">
      <c r="A55" s="9" t="s">
        <v>449</v>
      </c>
      <c r="B55" s="9">
        <v>1968</v>
      </c>
      <c r="C55" s="9">
        <v>1999</v>
      </c>
      <c r="D55">
        <f t="shared" si="1"/>
        <v>31</v>
      </c>
    </row>
    <row r="56" spans="1:5" ht="12">
      <c r="A56" s="9" t="s">
        <v>450</v>
      </c>
      <c r="B56" s="9">
        <v>1954</v>
      </c>
      <c r="C56" s="9">
        <v>2000</v>
      </c>
      <c r="D56">
        <f t="shared" si="1"/>
        <v>46</v>
      </c>
      <c r="E56" t="s">
        <v>460</v>
      </c>
    </row>
    <row r="57" spans="1:5" ht="12">
      <c r="A57" s="9" t="s">
        <v>451</v>
      </c>
      <c r="B57" s="9">
        <v>1972</v>
      </c>
      <c r="C57" s="9">
        <v>2001</v>
      </c>
      <c r="D57">
        <f t="shared" si="1"/>
        <v>29</v>
      </c>
      <c r="E57">
        <f>AVERAGE(D56:D64)</f>
        <v>47</v>
      </c>
    </row>
    <row r="58" spans="1:4" ht="12">
      <c r="A58" s="9" t="s">
        <v>452</v>
      </c>
      <c r="B58" s="9">
        <v>1952</v>
      </c>
      <c r="C58" s="9">
        <v>2002</v>
      </c>
      <c r="D58">
        <f t="shared" si="1"/>
        <v>50</v>
      </c>
    </row>
    <row r="59" spans="1:4" ht="12">
      <c r="A59" s="9" t="s">
        <v>453</v>
      </c>
      <c r="B59" s="9">
        <v>1943</v>
      </c>
      <c r="C59" s="9">
        <v>2003</v>
      </c>
      <c r="D59">
        <f t="shared" si="1"/>
        <v>60</v>
      </c>
    </row>
    <row r="60" spans="1:4" ht="12">
      <c r="A60" s="9" t="s">
        <v>454</v>
      </c>
      <c r="B60" s="9">
        <v>1959</v>
      </c>
      <c r="C60" s="9">
        <v>2004</v>
      </c>
      <c r="D60">
        <f t="shared" si="1"/>
        <v>45</v>
      </c>
    </row>
    <row r="61" spans="1:4" ht="12">
      <c r="A61" s="9" t="s">
        <v>451</v>
      </c>
      <c r="B61" s="9">
        <v>1972</v>
      </c>
      <c r="C61" s="9">
        <v>2005</v>
      </c>
      <c r="D61">
        <f t="shared" si="1"/>
        <v>33</v>
      </c>
    </row>
    <row r="62" spans="1:4" ht="12">
      <c r="A62" s="9" t="s">
        <v>441</v>
      </c>
      <c r="B62" s="9">
        <v>1951</v>
      </c>
      <c r="C62" s="9">
        <v>2006</v>
      </c>
      <c r="D62">
        <f t="shared" si="1"/>
        <v>55</v>
      </c>
    </row>
    <row r="63" spans="1:4" ht="12">
      <c r="A63" s="9" t="s">
        <v>455</v>
      </c>
      <c r="B63" s="9">
        <v>1945</v>
      </c>
      <c r="C63" s="9">
        <v>2007</v>
      </c>
      <c r="D63">
        <f t="shared" si="1"/>
        <v>62</v>
      </c>
    </row>
    <row r="64" spans="1:4" ht="12">
      <c r="A64" s="9" t="s">
        <v>456</v>
      </c>
      <c r="B64" s="9">
        <v>1965</v>
      </c>
      <c r="C64" s="9">
        <v>2008</v>
      </c>
      <c r="D64">
        <f t="shared" si="1"/>
        <v>43</v>
      </c>
    </row>
    <row r="65" spans="7:12" ht="12">
      <c r="G65" s="19"/>
      <c r="H65" s="19"/>
      <c r="I65" s="19"/>
      <c r="J65" s="19"/>
      <c r="K65" s="19"/>
      <c r="L65" s="19"/>
    </row>
    <row r="66" ht="15">
      <c r="A66" s="24" t="s">
        <v>482</v>
      </c>
    </row>
    <row r="67" spans="1:12" s="19" customFormat="1" ht="12">
      <c r="A67" s="22" t="s">
        <v>436</v>
      </c>
      <c r="B67" s="22" t="s">
        <v>437</v>
      </c>
      <c r="C67" s="22" t="s">
        <v>56</v>
      </c>
      <c r="D67" s="22" t="s">
        <v>57</v>
      </c>
      <c r="E67" s="19" t="s">
        <v>459</v>
      </c>
      <c r="G67"/>
      <c r="H67"/>
      <c r="I67"/>
      <c r="J67"/>
      <c r="K67"/>
      <c r="L67"/>
    </row>
    <row r="68" spans="1:5" ht="12">
      <c r="A68" s="9" t="s">
        <v>462</v>
      </c>
      <c r="B68" s="9">
        <v>1942</v>
      </c>
      <c r="C68" s="9">
        <v>1991</v>
      </c>
      <c r="D68">
        <f>C68-B68</f>
        <v>49</v>
      </c>
      <c r="E68">
        <f>AVERAGE(D68:D81)</f>
        <v>47</v>
      </c>
    </row>
    <row r="69" spans="1:4" ht="12">
      <c r="A69" s="9" t="s">
        <v>452</v>
      </c>
      <c r="B69" s="9">
        <v>1952</v>
      </c>
      <c r="C69" s="9">
        <v>1991</v>
      </c>
      <c r="D69">
        <f aca="true" t="shared" si="2" ref="D69:D92">C69-B69</f>
        <v>39</v>
      </c>
    </row>
    <row r="70" spans="1:4" ht="12">
      <c r="A70" s="9" t="s">
        <v>463</v>
      </c>
      <c r="B70" s="9">
        <v>1959</v>
      </c>
      <c r="C70" s="9">
        <v>1992</v>
      </c>
      <c r="D70">
        <f t="shared" si="2"/>
        <v>33</v>
      </c>
    </row>
    <row r="71" spans="1:4" ht="12">
      <c r="A71" s="9" t="s">
        <v>464</v>
      </c>
      <c r="B71" s="9">
        <v>1960</v>
      </c>
      <c r="C71" s="9">
        <v>1993</v>
      </c>
      <c r="D71">
        <f t="shared" si="2"/>
        <v>33</v>
      </c>
    </row>
    <row r="72" spans="1:4" ht="12">
      <c r="A72" s="9" t="s">
        <v>465</v>
      </c>
      <c r="B72" s="9">
        <v>1929</v>
      </c>
      <c r="C72" s="9">
        <v>1994</v>
      </c>
      <c r="D72">
        <f t="shared" si="2"/>
        <v>65</v>
      </c>
    </row>
    <row r="73" spans="1:4" ht="12">
      <c r="A73" s="9" t="s">
        <v>466</v>
      </c>
      <c r="B73" s="9">
        <v>1948</v>
      </c>
      <c r="C73" s="9">
        <v>1994</v>
      </c>
      <c r="D73">
        <f t="shared" si="2"/>
        <v>46</v>
      </c>
    </row>
    <row r="74" spans="1:4" ht="12">
      <c r="A74" s="9" t="s">
        <v>467</v>
      </c>
      <c r="B74" s="9">
        <v>1957</v>
      </c>
      <c r="C74" s="9">
        <v>1995</v>
      </c>
      <c r="D74">
        <f t="shared" si="2"/>
        <v>38</v>
      </c>
    </row>
    <row r="75" spans="1:4" ht="12">
      <c r="A75" s="9" t="s">
        <v>468</v>
      </c>
      <c r="B75" s="9">
        <v>1933</v>
      </c>
      <c r="C75" s="9">
        <v>1995</v>
      </c>
      <c r="D75">
        <f t="shared" si="2"/>
        <v>62</v>
      </c>
    </row>
    <row r="76" spans="1:4" ht="12">
      <c r="A76" s="9" t="s">
        <v>465</v>
      </c>
      <c r="B76" s="9">
        <v>1929</v>
      </c>
      <c r="C76" s="9">
        <v>1996</v>
      </c>
      <c r="D76">
        <f t="shared" si="2"/>
        <v>67</v>
      </c>
    </row>
    <row r="77" spans="1:4" ht="12">
      <c r="A77" s="9" t="s">
        <v>448</v>
      </c>
      <c r="B77" s="9">
        <v>1950</v>
      </c>
      <c r="C77" s="9">
        <v>1996</v>
      </c>
      <c r="D77">
        <f t="shared" si="2"/>
        <v>46</v>
      </c>
    </row>
    <row r="78" spans="1:4" ht="12">
      <c r="A78" s="9" t="s">
        <v>469</v>
      </c>
      <c r="B78" s="9">
        <v>1952</v>
      </c>
      <c r="C78" s="9">
        <v>1997</v>
      </c>
      <c r="D78">
        <f t="shared" si="2"/>
        <v>45</v>
      </c>
    </row>
    <row r="79" spans="1:4" ht="12">
      <c r="A79" s="9" t="s">
        <v>470</v>
      </c>
      <c r="B79" s="9">
        <v>1969</v>
      </c>
      <c r="C79" s="9">
        <v>1997</v>
      </c>
      <c r="D79">
        <f t="shared" si="2"/>
        <v>28</v>
      </c>
    </row>
    <row r="80" spans="1:3" ht="12">
      <c r="A80" s="9" t="s">
        <v>471</v>
      </c>
      <c r="B80" s="9"/>
      <c r="C80" s="9">
        <v>1998</v>
      </c>
    </row>
    <row r="81" spans="1:4" ht="12">
      <c r="A81" s="9" t="s">
        <v>472</v>
      </c>
      <c r="B81" s="9">
        <v>1939</v>
      </c>
      <c r="C81" s="9">
        <v>1999</v>
      </c>
      <c r="D81">
        <f t="shared" si="2"/>
        <v>60</v>
      </c>
    </row>
    <row r="82" spans="1:5" ht="12">
      <c r="A82" s="9" t="s">
        <v>473</v>
      </c>
      <c r="B82" s="9">
        <v>1944</v>
      </c>
      <c r="C82" s="9">
        <v>2000</v>
      </c>
      <c r="D82">
        <f t="shared" si="2"/>
        <v>56</v>
      </c>
      <c r="E82" t="s">
        <v>460</v>
      </c>
    </row>
    <row r="83" spans="1:5" ht="12">
      <c r="A83" s="9" t="s">
        <v>474</v>
      </c>
      <c r="B83" s="9">
        <v>1966</v>
      </c>
      <c r="C83" s="9">
        <v>2001</v>
      </c>
      <c r="D83">
        <f t="shared" si="2"/>
        <v>35</v>
      </c>
      <c r="E83">
        <f>AVERAGE(D82:D92)</f>
        <v>45.63636363636363</v>
      </c>
    </row>
    <row r="84" spans="1:4" ht="12">
      <c r="A84" s="9" t="s">
        <v>455</v>
      </c>
      <c r="B84" s="9">
        <v>1945</v>
      </c>
      <c r="C84" s="9">
        <v>2002</v>
      </c>
      <c r="D84">
        <f t="shared" si="2"/>
        <v>57</v>
      </c>
    </row>
    <row r="85" spans="1:4" ht="12">
      <c r="A85" s="9" t="s">
        <v>475</v>
      </c>
      <c r="B85" s="9">
        <v>1950</v>
      </c>
      <c r="C85" s="9">
        <v>2002</v>
      </c>
      <c r="D85">
        <f t="shared" si="2"/>
        <v>52</v>
      </c>
    </row>
    <row r="86" spans="1:4" ht="12">
      <c r="A86" s="9" t="s">
        <v>476</v>
      </c>
      <c r="B86" s="9">
        <v>1965</v>
      </c>
      <c r="C86" s="9">
        <v>2003</v>
      </c>
      <c r="D86">
        <f t="shared" si="2"/>
        <v>38</v>
      </c>
    </row>
    <row r="87" spans="1:4" ht="12">
      <c r="A87" s="9" t="s">
        <v>477</v>
      </c>
      <c r="B87" s="9">
        <v>1943</v>
      </c>
      <c r="C87" s="9">
        <v>2004</v>
      </c>
      <c r="D87">
        <f t="shared" si="2"/>
        <v>61</v>
      </c>
    </row>
    <row r="88" spans="1:4" ht="12">
      <c r="A88" s="9" t="s">
        <v>478</v>
      </c>
      <c r="B88" s="9">
        <v>1958</v>
      </c>
      <c r="C88" s="9">
        <v>2004</v>
      </c>
      <c r="D88">
        <f t="shared" si="2"/>
        <v>46</v>
      </c>
    </row>
    <row r="89" spans="1:4" ht="12">
      <c r="A89" s="9" t="s">
        <v>441</v>
      </c>
      <c r="B89" s="9">
        <v>1951</v>
      </c>
      <c r="C89" s="9">
        <v>2005</v>
      </c>
      <c r="D89">
        <f t="shared" si="2"/>
        <v>54</v>
      </c>
    </row>
    <row r="90" spans="1:4" ht="12">
      <c r="A90" s="9" t="s">
        <v>479</v>
      </c>
      <c r="B90" s="9">
        <v>1979</v>
      </c>
      <c r="C90" s="9">
        <v>2006</v>
      </c>
      <c r="D90">
        <f t="shared" si="2"/>
        <v>27</v>
      </c>
    </row>
    <row r="91" spans="1:4" ht="12">
      <c r="A91" s="9" t="s">
        <v>480</v>
      </c>
      <c r="B91" s="9">
        <v>1963</v>
      </c>
      <c r="C91" s="9">
        <v>2006</v>
      </c>
      <c r="D91">
        <f t="shared" si="2"/>
        <v>43</v>
      </c>
    </row>
    <row r="92" spans="1:4" ht="12">
      <c r="A92" s="9" t="s">
        <v>481</v>
      </c>
      <c r="B92" s="9">
        <v>1974</v>
      </c>
      <c r="C92" s="9">
        <v>2007</v>
      </c>
      <c r="D92">
        <f t="shared" si="2"/>
        <v>33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